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個人フォルダ\20佐藤(哲)\R5年度契約2023\20230410\5053000011横須賀市立中央図書館ほか３施設電力供給（長期継続契約）\5053000011\"/>
    </mc:Choice>
  </mc:AlternateContent>
  <xr:revisionPtr revIDLastSave="0" documentId="13_ncr:1_{C2AE83DB-C947-4454-8001-191D4E8BC008}" xr6:coauthVersionLast="36" xr6:coauthVersionMax="36" xr10:uidLastSave="{00000000-0000-0000-0000-000000000000}"/>
  <bookViews>
    <workbookView xWindow="0" yWindow="0" windowWidth="28800" windowHeight="12135" firstSheet="1" activeTab="1" xr2:uid="{00000000-000D-0000-FFFF-FFFF00000000}"/>
  </bookViews>
  <sheets>
    <sheet name="（元）使用電力量及び最大需要電力等実績" sheetId="4" state="hidden" r:id="rId1"/>
    <sheet name="入札金額積算内訳書" sheetId="8" r:id="rId2"/>
  </sheets>
  <calcPr calcId="191029"/>
</workbook>
</file>

<file path=xl/calcChain.xml><?xml version="1.0" encoding="utf-8"?>
<calcChain xmlns="http://schemas.openxmlformats.org/spreadsheetml/2006/main">
  <c r="K50" i="4" l="1"/>
  <c r="G50" i="4"/>
  <c r="K43" i="4"/>
  <c r="K51" i="4" s="1"/>
  <c r="K42" i="4"/>
  <c r="K41" i="4"/>
  <c r="K49" i="4" s="1"/>
  <c r="G43" i="4"/>
  <c r="G42" i="4"/>
  <c r="G41" i="4"/>
  <c r="G44" i="4" s="1"/>
  <c r="Q5" i="4"/>
  <c r="K17" i="4"/>
  <c r="G35" i="4"/>
  <c r="K35" i="4"/>
  <c r="G17" i="4"/>
  <c r="K52" i="4" l="1"/>
  <c r="K44" i="4"/>
  <c r="G51" i="4"/>
  <c r="G49" i="4"/>
  <c r="Q27" i="4"/>
  <c r="Q28" i="4"/>
  <c r="Q31" i="4"/>
  <c r="Q32" i="4"/>
  <c r="F4" i="8" l="1"/>
  <c r="F5" i="8"/>
  <c r="G52" i="4"/>
  <c r="I51" i="4"/>
  <c r="F51" i="4"/>
  <c r="D51" i="4"/>
  <c r="H50" i="4"/>
  <c r="C41" i="4"/>
  <c r="C49" i="4" s="1"/>
  <c r="D41" i="4"/>
  <c r="D49" i="4" s="1"/>
  <c r="E41" i="4"/>
  <c r="E49" i="4" s="1"/>
  <c r="F41" i="4"/>
  <c r="F49" i="4" s="1"/>
  <c r="H41" i="4"/>
  <c r="I41" i="4"/>
  <c r="I49" i="4" s="1"/>
  <c r="J41" i="4"/>
  <c r="J49" i="4" s="1"/>
  <c r="L41" i="4"/>
  <c r="L49" i="4" s="1"/>
  <c r="M41" i="4"/>
  <c r="M49" i="4" s="1"/>
  <c r="N41" i="4"/>
  <c r="N49" i="4" s="1"/>
  <c r="O41" i="4"/>
  <c r="P41" i="4"/>
  <c r="P49" i="4" s="1"/>
  <c r="P43" i="4"/>
  <c r="P51" i="4" s="1"/>
  <c r="O43" i="4"/>
  <c r="O51" i="4" s="1"/>
  <c r="N43" i="4"/>
  <c r="N51" i="4" s="1"/>
  <c r="M43" i="4"/>
  <c r="M51" i="4" s="1"/>
  <c r="L43" i="4"/>
  <c r="L51" i="4" s="1"/>
  <c r="J43" i="4"/>
  <c r="J51" i="4" s="1"/>
  <c r="I43" i="4"/>
  <c r="H43" i="4"/>
  <c r="R43" i="4" s="1"/>
  <c r="F43" i="4"/>
  <c r="E43" i="4"/>
  <c r="E51" i="4" s="1"/>
  <c r="D43" i="4"/>
  <c r="P42" i="4"/>
  <c r="P50" i="4" s="1"/>
  <c r="O42" i="4"/>
  <c r="O50" i="4" s="1"/>
  <c r="N42" i="4"/>
  <c r="N44" i="4" s="1"/>
  <c r="M42" i="4"/>
  <c r="M50" i="4" s="1"/>
  <c r="L42" i="4"/>
  <c r="L44" i="4" s="1"/>
  <c r="J42" i="4"/>
  <c r="J50" i="4" s="1"/>
  <c r="I42" i="4"/>
  <c r="I50" i="4" s="1"/>
  <c r="H42" i="4"/>
  <c r="F42" i="4"/>
  <c r="F50" i="4" s="1"/>
  <c r="E42" i="4"/>
  <c r="E50" i="4" s="1"/>
  <c r="D42" i="4"/>
  <c r="D50" i="4" s="1"/>
  <c r="D52" i="4" s="1"/>
  <c r="C43" i="4"/>
  <c r="C51" i="4" s="1"/>
  <c r="C42" i="4"/>
  <c r="C50" i="4" s="1"/>
  <c r="P35" i="4"/>
  <c r="O35" i="4"/>
  <c r="N35" i="4"/>
  <c r="M35" i="4"/>
  <c r="L35" i="4"/>
  <c r="J35" i="4"/>
  <c r="I35" i="4"/>
  <c r="H35" i="4"/>
  <c r="F35" i="4"/>
  <c r="E35" i="4"/>
  <c r="D35" i="4"/>
  <c r="C35" i="4"/>
  <c r="Q24" i="4"/>
  <c r="Q23" i="4"/>
  <c r="Q35" i="4" s="1"/>
  <c r="P17" i="4"/>
  <c r="O17" i="4"/>
  <c r="N17" i="4"/>
  <c r="M17" i="4"/>
  <c r="L17" i="4"/>
  <c r="J17" i="4"/>
  <c r="I17" i="4"/>
  <c r="H17" i="4"/>
  <c r="F17" i="4"/>
  <c r="E17" i="4"/>
  <c r="D17" i="4"/>
  <c r="C17" i="4"/>
  <c r="Q14" i="4"/>
  <c r="Q13" i="4"/>
  <c r="Q10" i="4"/>
  <c r="Q9" i="4"/>
  <c r="Q6" i="4"/>
  <c r="Q17" i="4"/>
  <c r="C44" i="4"/>
  <c r="F6" i="8" l="1"/>
  <c r="I52" i="4"/>
  <c r="D44" i="4"/>
  <c r="I44" i="4"/>
  <c r="M44" i="4"/>
  <c r="P44" i="4"/>
  <c r="R50" i="4"/>
  <c r="L50" i="4"/>
  <c r="N50" i="4"/>
  <c r="N52" i="4" s="1"/>
  <c r="Q41" i="4"/>
  <c r="R42" i="4"/>
  <c r="Q43" i="4"/>
  <c r="S43" i="4" s="1"/>
  <c r="E44" i="4"/>
  <c r="L52" i="4"/>
  <c r="H51" i="4"/>
  <c r="R51" i="4" s="1"/>
  <c r="O44" i="4"/>
  <c r="O49" i="4"/>
  <c r="R41" i="4"/>
  <c r="H49" i="4"/>
  <c r="R49" i="4" s="1"/>
  <c r="R52" i="4" s="1"/>
  <c r="H44" i="4"/>
  <c r="M52" i="4"/>
  <c r="E52" i="4"/>
  <c r="Q51" i="4"/>
  <c r="S51" i="4" s="1"/>
  <c r="J44" i="4"/>
  <c r="J52" i="4"/>
  <c r="F44" i="4"/>
  <c r="Q42" i="4"/>
  <c r="S42" i="4" s="1"/>
  <c r="F52" i="4"/>
  <c r="O52" i="4"/>
  <c r="Q49" i="4"/>
  <c r="S49" i="4" s="1"/>
  <c r="P52" i="4"/>
  <c r="C52" i="4"/>
  <c r="F7" i="8" l="1"/>
  <c r="F9" i="8" s="1"/>
  <c r="Q44" i="4"/>
  <c r="Q50" i="4"/>
  <c r="S50" i="4" s="1"/>
  <c r="S52" i="4" s="1"/>
  <c r="H52" i="4"/>
  <c r="Q52" i="4" s="1"/>
  <c r="R44" i="4"/>
  <c r="S41" i="4"/>
  <c r="S44" i="4" s="1"/>
</calcChain>
</file>

<file path=xl/sharedStrings.xml><?xml version="1.0" encoding="utf-8"?>
<sst xmlns="http://schemas.openxmlformats.org/spreadsheetml/2006/main" count="174" uniqueCount="56">
  <si>
    <t>４月</t>
    <rPh sb="1" eb="2">
      <t>ガツ</t>
    </rPh>
    <phoneticPr fontId="18"/>
  </si>
  <si>
    <t>５月</t>
    <rPh sb="1" eb="2">
      <t>ガツ</t>
    </rPh>
    <phoneticPr fontId="18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</si>
  <si>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</si>
  <si>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</si>
  <si>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</si>
  <si>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</si>
  <si>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</si>
  <si>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</si>
  <si>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</si>
  <si>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</si>
  <si>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</si>
  <si>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</si>
  <si>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8"/>
  </si>
  <si>
    <t>中央図書館</t>
    <rPh sb="0" eb="2">
      <t>チュウオウ</t>
    </rPh>
    <rPh sb="2" eb="5">
      <t>トショカン</t>
    </rPh>
    <phoneticPr fontId="18"/>
  </si>
  <si>
    <t>使用電力量
（kwh）</t>
    <rPh sb="0" eb="2">
      <t>シヨウ</t>
    </rPh>
    <rPh sb="2" eb="4">
      <t>デンリョク</t>
    </rPh>
    <rPh sb="4" eb="5">
      <t>リョウ</t>
    </rPh>
    <phoneticPr fontId="18"/>
  </si>
  <si>
    <t>契約電力
（kw）</t>
    <rPh sb="0" eb="2">
      <t>ケイヤク</t>
    </rPh>
    <rPh sb="2" eb="4">
      <t>デンリョク</t>
    </rPh>
    <phoneticPr fontId="18"/>
  </si>
  <si>
    <t>力率</t>
    <rPh sb="0" eb="2">
      <t>リキリツ</t>
    </rPh>
    <phoneticPr fontId="18"/>
  </si>
  <si>
    <t>最大需要電力
（kw）</t>
    <rPh sb="0" eb="2">
      <t>サイダイ</t>
    </rPh>
    <rPh sb="2" eb="4">
      <t>ジュヨウ</t>
    </rPh>
    <rPh sb="4" eb="6">
      <t>デンリョク</t>
    </rPh>
    <phoneticPr fontId="18"/>
  </si>
  <si>
    <t>児童図書館</t>
    <rPh sb="0" eb="2">
      <t>ジドウ</t>
    </rPh>
    <rPh sb="2" eb="5">
      <t>トショカン</t>
    </rPh>
    <phoneticPr fontId="18"/>
  </si>
  <si>
    <t>追浜文化センター</t>
    <rPh sb="0" eb="2">
      <t>オッパマ</t>
    </rPh>
    <rPh sb="2" eb="4">
      <t>ブンカ</t>
    </rPh>
    <phoneticPr fontId="18"/>
  </si>
  <si>
    <t>使用電力量合計</t>
    <rPh sb="0" eb="2">
      <t>シヨウ</t>
    </rPh>
    <rPh sb="2" eb="4">
      <t>デンリョク</t>
    </rPh>
    <rPh sb="4" eb="5">
      <t>リョウ</t>
    </rPh>
    <rPh sb="5" eb="7">
      <t>ゴウケイ</t>
    </rPh>
    <phoneticPr fontId="18"/>
  </si>
  <si>
    <t>使用電力量及び最大需要電力等実績</t>
    <rPh sb="0" eb="2">
      <t>シヨウ</t>
    </rPh>
    <rPh sb="2" eb="4">
      <t>デンリョク</t>
    </rPh>
    <rPh sb="4" eb="5">
      <t>リョウ</t>
    </rPh>
    <rPh sb="5" eb="6">
      <t>オヨ</t>
    </rPh>
    <rPh sb="7" eb="9">
      <t>サイダイ</t>
    </rPh>
    <rPh sb="9" eb="11">
      <t>ジュヨウ</t>
    </rPh>
    <rPh sb="11" eb="13">
      <t>デンリョク</t>
    </rPh>
    <rPh sb="13" eb="14">
      <t>トウ</t>
    </rPh>
    <rPh sb="14" eb="16">
      <t>ジッセキ</t>
    </rPh>
    <phoneticPr fontId="18"/>
  </si>
  <si>
    <t>　　　　　平成３０年度</t>
    <rPh sb="5" eb="7">
      <t>ヘイセイ</t>
    </rPh>
    <rPh sb="9" eb="11">
      <t>ネンド</t>
    </rPh>
    <phoneticPr fontId="18"/>
  </si>
  <si>
    <t>　　　　　平成３１年度</t>
    <rPh sb="5" eb="7">
      <t>ヘイセイ</t>
    </rPh>
    <rPh sb="9" eb="11">
      <t>ネンド</t>
    </rPh>
    <phoneticPr fontId="18"/>
  </si>
  <si>
    <t>月別予定使用電力量（契約期間）</t>
    <rPh sb="0" eb="2">
      <t>ツキベツ</t>
    </rPh>
    <rPh sb="2" eb="4">
      <t>ヨテイ</t>
    </rPh>
    <rPh sb="4" eb="6">
      <t>シヨウ</t>
    </rPh>
    <rPh sb="6" eb="8">
      <t>デンリョク</t>
    </rPh>
    <rPh sb="8" eb="9">
      <t>リョウ</t>
    </rPh>
    <rPh sb="10" eb="12">
      <t>ケイヤク</t>
    </rPh>
    <rPh sb="12" eb="14">
      <t>キカン</t>
    </rPh>
    <phoneticPr fontId="18"/>
  </si>
  <si>
    <t>契約期間合計</t>
    <rPh sb="0" eb="2">
      <t>ケイヤク</t>
    </rPh>
    <rPh sb="2" eb="4">
      <t>キカン</t>
    </rPh>
    <rPh sb="4" eb="6">
      <t>ゴウケイ</t>
    </rPh>
    <phoneticPr fontId="18"/>
  </si>
  <si>
    <t>夏季</t>
    <rPh sb="0" eb="2">
      <t>カキ</t>
    </rPh>
    <phoneticPr fontId="18"/>
  </si>
  <si>
    <t>その他季</t>
    <rPh sb="2" eb="3">
      <t>タ</t>
    </rPh>
    <rPh sb="3" eb="4">
      <t>キ</t>
    </rPh>
    <phoneticPr fontId="18"/>
  </si>
  <si>
    <t>－</t>
    <phoneticPr fontId="18"/>
  </si>
  <si>
    <t>※１　夏季とは７月１日から９月３０日までの期間、その他季とは４月１日から６月３０日までの期間及び１０月１日から翌年３月３１日までの期間をいう。ただし、予定使用電力量の基礎とする実績使用料のうち、７月</t>
    <rPh sb="3" eb="5">
      <t>カキ</t>
    </rPh>
    <rPh sb="8" eb="9">
      <t>ガツ</t>
    </rPh>
    <rPh sb="10" eb="11">
      <t>ニチ</t>
    </rPh>
    <rPh sb="14" eb="15">
      <t>ガツ</t>
    </rPh>
    <rPh sb="17" eb="18">
      <t>ニチ</t>
    </rPh>
    <rPh sb="21" eb="23">
      <t>キカン</t>
    </rPh>
    <rPh sb="26" eb="28">
      <t>タキ</t>
    </rPh>
    <rPh sb="31" eb="32">
      <t>ガツ</t>
    </rPh>
    <rPh sb="33" eb="34">
      <t>ニチ</t>
    </rPh>
    <rPh sb="37" eb="38">
      <t>ガツ</t>
    </rPh>
    <rPh sb="40" eb="41">
      <t>ニチ</t>
    </rPh>
    <rPh sb="44" eb="46">
      <t>キカン</t>
    </rPh>
    <rPh sb="46" eb="47">
      <t>オヨ</t>
    </rPh>
    <rPh sb="50" eb="51">
      <t>ガツ</t>
    </rPh>
    <rPh sb="52" eb="53">
      <t>ニチ</t>
    </rPh>
    <rPh sb="55" eb="57">
      <t>ヨクトシ</t>
    </rPh>
    <rPh sb="58" eb="59">
      <t>ガツ</t>
    </rPh>
    <rPh sb="61" eb="62">
      <t>ニチ</t>
    </rPh>
    <rPh sb="65" eb="67">
      <t>キカン</t>
    </rPh>
    <rPh sb="75" eb="77">
      <t>ヨテイ</t>
    </rPh>
    <rPh sb="77" eb="79">
      <t>シヨウ</t>
    </rPh>
    <rPh sb="79" eb="81">
      <t>デンリョク</t>
    </rPh>
    <rPh sb="81" eb="82">
      <t>リョウ</t>
    </rPh>
    <rPh sb="83" eb="85">
      <t>キソ</t>
    </rPh>
    <rPh sb="88" eb="90">
      <t>ジッセキ</t>
    </rPh>
    <rPh sb="90" eb="93">
      <t>シヨウリョウ</t>
    </rPh>
    <rPh sb="98" eb="99">
      <t>ガツ</t>
    </rPh>
    <phoneticPr fontId="18"/>
  </si>
  <si>
    <t>。</t>
    <phoneticPr fontId="18"/>
  </si>
  <si>
    <t>その他季</t>
    <rPh sb="2" eb="4">
      <t>タキ</t>
    </rPh>
    <phoneticPr fontId="18"/>
  </si>
  <si>
    <t>夏季</t>
    <rPh sb="0" eb="2">
      <t>カキ</t>
    </rPh>
    <phoneticPr fontId="18"/>
  </si>
  <si>
    <t>　　及び１０月分の使用期間には、夏季、その他季の両方は含まれるものがあるので、それぞれ夏季、その他季の実績として積算している</t>
    <rPh sb="2" eb="3">
      <t>オヨ</t>
    </rPh>
    <rPh sb="6" eb="7">
      <t>ガツ</t>
    </rPh>
    <rPh sb="7" eb="8">
      <t>ブン</t>
    </rPh>
    <rPh sb="9" eb="11">
      <t>シヨウ</t>
    </rPh>
    <rPh sb="11" eb="13">
      <t>キカン</t>
    </rPh>
    <rPh sb="16" eb="18">
      <t>カキ</t>
    </rPh>
    <rPh sb="22" eb="23">
      <t>キ</t>
    </rPh>
    <rPh sb="24" eb="26">
      <t>リョウホウ</t>
    </rPh>
    <rPh sb="27" eb="28">
      <t>フク</t>
    </rPh>
    <rPh sb="43" eb="45">
      <t>カキ</t>
    </rPh>
    <rPh sb="48" eb="49">
      <t>タ</t>
    </rPh>
    <rPh sb="49" eb="50">
      <t>キ</t>
    </rPh>
    <rPh sb="51" eb="53">
      <t>ジッセキ</t>
    </rPh>
    <rPh sb="56" eb="58">
      <t>セキサン</t>
    </rPh>
    <phoneticPr fontId="18"/>
  </si>
  <si>
    <t>入札金額積算内訳書</t>
    <phoneticPr fontId="26"/>
  </si>
  <si>
    <t>単位：円</t>
    <rPh sb="0" eb="2">
      <t>タンイ</t>
    </rPh>
    <rPh sb="3" eb="4">
      <t>エン</t>
    </rPh>
    <phoneticPr fontId="26"/>
  </si>
  <si>
    <t>名 称</t>
    <rPh sb="0" eb="1">
      <t>ナ</t>
    </rPh>
    <rPh sb="2" eb="3">
      <t>ショウ</t>
    </rPh>
    <phoneticPr fontId="26"/>
  </si>
  <si>
    <t>予定数量
（２４か月）</t>
    <rPh sb="0" eb="2">
      <t>ヨテイ</t>
    </rPh>
    <rPh sb="2" eb="4">
      <t>スウリョウ</t>
    </rPh>
    <rPh sb="9" eb="10">
      <t>ゲツ</t>
    </rPh>
    <phoneticPr fontId="26"/>
  </si>
  <si>
    <t>単位</t>
    <rPh sb="0" eb="2">
      <t>タンイ</t>
    </rPh>
    <phoneticPr fontId="26"/>
  </si>
  <si>
    <t>上限単価
（税込）</t>
    <rPh sb="0" eb="2">
      <t>ジョウゲン</t>
    </rPh>
    <rPh sb="2" eb="4">
      <t>タンカ</t>
    </rPh>
    <rPh sb="6" eb="8">
      <t>ゼイコミ</t>
    </rPh>
    <phoneticPr fontId="26"/>
  </si>
  <si>
    <t>見積単価
（税込）</t>
    <rPh sb="0" eb="2">
      <t>ミツ</t>
    </rPh>
    <rPh sb="2" eb="3">
      <t>タン</t>
    </rPh>
    <rPh sb="3" eb="4">
      <t>カ</t>
    </rPh>
    <rPh sb="6" eb="8">
      <t>ゼイコミ</t>
    </rPh>
    <phoneticPr fontId="26"/>
  </si>
  <si>
    <t>計（税込）</t>
    <rPh sb="0" eb="1">
      <t>ケイ</t>
    </rPh>
    <rPh sb="2" eb="4">
      <t>ゼイコミ</t>
    </rPh>
    <phoneticPr fontId="26"/>
  </si>
  <si>
    <t>基本料金</t>
    <rPh sb="0" eb="2">
      <t>キホン</t>
    </rPh>
    <rPh sb="2" eb="4">
      <t>リョウキン</t>
    </rPh>
    <phoneticPr fontId="26"/>
  </si>
  <si>
    <t>ｋＷ</t>
    <phoneticPr fontId="26"/>
  </si>
  <si>
    <t>夏季電力量料金</t>
    <rPh sb="0" eb="2">
      <t>カキ</t>
    </rPh>
    <rPh sb="2" eb="4">
      <t>デンリョク</t>
    </rPh>
    <rPh sb="4" eb="5">
      <t>リョウ</t>
    </rPh>
    <rPh sb="5" eb="7">
      <t>リョウキン</t>
    </rPh>
    <phoneticPr fontId="26"/>
  </si>
  <si>
    <t>ｋＷｈ</t>
    <phoneticPr fontId="26"/>
  </si>
  <si>
    <t>その他季電力量料金</t>
    <rPh sb="2" eb="3">
      <t>タ</t>
    </rPh>
    <rPh sb="3" eb="4">
      <t>キ</t>
    </rPh>
    <rPh sb="4" eb="6">
      <t>デンリョク</t>
    </rPh>
    <rPh sb="6" eb="7">
      <t>リョウ</t>
    </rPh>
    <rPh sb="7" eb="9">
      <t>リョウキン</t>
    </rPh>
    <phoneticPr fontId="26"/>
  </si>
  <si>
    <t>合計（見積価格：税込）</t>
    <rPh sb="0" eb="2">
      <t>ゴウケイ</t>
    </rPh>
    <rPh sb="3" eb="5">
      <t>ミツ</t>
    </rPh>
    <rPh sb="5" eb="7">
      <t>カカク</t>
    </rPh>
    <phoneticPr fontId="26"/>
  </si>
  <si>
    <t>（注意）</t>
    <rPh sb="1" eb="3">
      <t>チュウイ</t>
    </rPh>
    <phoneticPr fontId="26"/>
  </si>
  <si>
    <t>１．基本料金・夏季電力量料金・その他季電力量料金は、消費税込みの見積単価を記入してください。</t>
    <rPh sb="2" eb="4">
      <t>キホン</t>
    </rPh>
    <rPh sb="4" eb="6">
      <t>リョウキン</t>
    </rPh>
    <rPh sb="7" eb="9">
      <t>カキ</t>
    </rPh>
    <rPh sb="9" eb="11">
      <t>デンリョク</t>
    </rPh>
    <rPh sb="11" eb="12">
      <t>リョウ</t>
    </rPh>
    <rPh sb="12" eb="14">
      <t>リョウキン</t>
    </rPh>
    <rPh sb="17" eb="18">
      <t>タ</t>
    </rPh>
    <rPh sb="18" eb="19">
      <t>キ</t>
    </rPh>
    <rPh sb="19" eb="21">
      <t>デンリョク</t>
    </rPh>
    <rPh sb="21" eb="22">
      <t>リョウ</t>
    </rPh>
    <rPh sb="22" eb="24">
      <t>リョウキン</t>
    </rPh>
    <rPh sb="26" eb="29">
      <t>ショウヒゼイ</t>
    </rPh>
    <rPh sb="29" eb="30">
      <t>コ</t>
    </rPh>
    <rPh sb="32" eb="34">
      <t>ミツ</t>
    </rPh>
    <rPh sb="34" eb="36">
      <t>タンカ</t>
    </rPh>
    <rPh sb="37" eb="39">
      <t>キニュウ</t>
    </rPh>
    <phoneticPr fontId="26"/>
  </si>
  <si>
    <t>５．自動計算により入札金額を算定していますが、入札前に必ず入札金額の確認をしてください。
　　計算式に誤りがあっても、当市は責任を負いません。また、入札の中止もいたしません。</t>
    <rPh sb="23" eb="25">
      <t>ニュウサツ</t>
    </rPh>
    <rPh sb="25" eb="26">
      <t>マエ</t>
    </rPh>
    <rPh sb="27" eb="28">
      <t>カナラ</t>
    </rPh>
    <rPh sb="29" eb="31">
      <t>ニュウサツ</t>
    </rPh>
    <rPh sb="31" eb="33">
      <t>キンガク</t>
    </rPh>
    <rPh sb="34" eb="36">
      <t>カクニン</t>
    </rPh>
    <rPh sb="47" eb="49">
      <t>ケイサン</t>
    </rPh>
    <rPh sb="49" eb="50">
      <t>シキ</t>
    </rPh>
    <rPh sb="51" eb="52">
      <t>アヤマ</t>
    </rPh>
    <rPh sb="59" eb="61">
      <t>トウシ</t>
    </rPh>
    <rPh sb="62" eb="64">
      <t>セキニン</t>
    </rPh>
    <rPh sb="65" eb="66">
      <t>オ</t>
    </rPh>
    <rPh sb="74" eb="76">
      <t>ニュウサツ</t>
    </rPh>
    <rPh sb="77" eb="79">
      <t>チュウシ</t>
    </rPh>
    <phoneticPr fontId="26"/>
  </si>
  <si>
    <t>案件名：横須賀市立中央図書館ほか３施設電力供給（長期継続契約）</t>
    <rPh sb="4" eb="7">
      <t>ヨコスカ</t>
    </rPh>
    <rPh sb="7" eb="9">
      <t>シリツ</t>
    </rPh>
    <rPh sb="9" eb="11">
      <t>チュウオウ</t>
    </rPh>
    <rPh sb="11" eb="14">
      <t>トショカン</t>
    </rPh>
    <rPh sb="17" eb="19">
      <t>シセツ</t>
    </rPh>
    <phoneticPr fontId="26"/>
  </si>
  <si>
    <r>
      <t xml:space="preserve">入札金額（税抜）
</t>
    </r>
    <r>
      <rPr>
        <sz val="9"/>
        <color theme="1"/>
        <rFont val="ＭＳ 明朝"/>
        <family val="1"/>
        <charset val="128"/>
      </rPr>
      <t>(入札書記載金額：円未満切り上げ)</t>
    </r>
    <rPh sb="0" eb="2">
      <t>ニュウサツ</t>
    </rPh>
    <rPh sb="2" eb="4">
      <t>キンガク</t>
    </rPh>
    <rPh sb="5" eb="6">
      <t>ゼイ</t>
    </rPh>
    <rPh sb="6" eb="7">
      <t>ヌ</t>
    </rPh>
    <rPh sb="10" eb="12">
      <t>ニュウサツ</t>
    </rPh>
    <rPh sb="12" eb="13">
      <t>ショ</t>
    </rPh>
    <rPh sb="13" eb="15">
      <t>キサイ</t>
    </rPh>
    <rPh sb="15" eb="17">
      <t>キンガク</t>
    </rPh>
    <rPh sb="18" eb="19">
      <t>エン</t>
    </rPh>
    <rPh sb="19" eb="21">
      <t>ミマン</t>
    </rPh>
    <rPh sb="21" eb="22">
      <t>キ</t>
    </rPh>
    <rPh sb="23" eb="24">
      <t>ア</t>
    </rPh>
    <phoneticPr fontId="26"/>
  </si>
  <si>
    <r>
      <t>２．入札金額の算定に当たっては、力率は１００％とし、</t>
    </r>
    <r>
      <rPr>
        <b/>
        <sz val="11"/>
        <color theme="1"/>
        <rFont val="ＭＳ 明朝"/>
        <family val="1"/>
        <charset val="128"/>
      </rPr>
      <t>燃料費調整額及び電気事業者による再生</t>
    </r>
    <r>
      <rPr>
        <sz val="11"/>
        <color theme="1"/>
        <rFont val="ＭＳ 明朝"/>
        <family val="1"/>
        <charset val="128"/>
      </rPr>
      <t xml:space="preserve">
　　</t>
    </r>
    <r>
      <rPr>
        <b/>
        <sz val="11"/>
        <color theme="1"/>
        <rFont val="ＭＳ 明朝"/>
        <family val="1"/>
        <charset val="128"/>
      </rPr>
      <t>可能エネルギー電気の調達に関する特別措置法に基づく賦課金は</t>
    </r>
    <r>
      <rPr>
        <b/>
        <u val="double"/>
        <sz val="11"/>
        <color theme="1"/>
        <rFont val="ＭＳ 明朝"/>
        <family val="1"/>
        <charset val="128"/>
      </rPr>
      <t>含みません。</t>
    </r>
    <rPh sb="4" eb="6">
      <t>キンガク</t>
    </rPh>
    <phoneticPr fontId="26"/>
  </si>
  <si>
    <r>
      <t>３．見積単価は、</t>
    </r>
    <r>
      <rPr>
        <b/>
        <sz val="11"/>
        <color theme="1"/>
        <rFont val="ＭＳ 明朝"/>
        <family val="1"/>
        <charset val="128"/>
      </rPr>
      <t>小数点以下第２位まで</t>
    </r>
    <r>
      <rPr>
        <sz val="11"/>
        <color theme="1"/>
        <rFont val="ＭＳ 明朝"/>
        <family val="1"/>
        <charset val="128"/>
      </rPr>
      <t>としてください。</t>
    </r>
    <phoneticPr fontId="18"/>
  </si>
  <si>
    <r>
      <t>４．基本料金について、力率割引は計欄にて自動計算されますので、見積単価欄には
　　</t>
    </r>
    <r>
      <rPr>
        <b/>
        <u val="double"/>
        <sz val="11"/>
        <color theme="1"/>
        <rFont val="ＭＳ 明朝"/>
        <family val="1"/>
        <charset val="128"/>
      </rPr>
      <t>力率割引適用前</t>
    </r>
    <r>
      <rPr>
        <b/>
        <sz val="11"/>
        <color theme="1"/>
        <rFont val="ＭＳ 明朝"/>
        <family val="1"/>
        <charset val="128"/>
      </rPr>
      <t>の金額を記入してください。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</si>
</sst>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0_ "/>
    <numFmt numFmtId="179" formatCode="0.0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u val="double"/>
      <sz val="11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20" fillId="0" borderId="0" xfId="42" applyFont="1">
      <alignment vertical="center"/>
    </xf>
    <xf numFmtId="38" fontId="19" fillId="0" borderId="0" xfId="42" applyFont="1">
      <alignment vertical="center"/>
    </xf>
    <xf numFmtId="38" fontId="19" fillId="0" borderId="10" xfId="42" applyFont="1" applyBorder="1" applyAlignment="1">
      <alignment horizontal="center" vertical="center"/>
    </xf>
    <xf numFmtId="38" fontId="19" fillId="0" borderId="10" xfId="42" applyFont="1" applyBorder="1" applyAlignment="1">
      <alignment vertical="center" wrapText="1"/>
    </xf>
    <xf numFmtId="38" fontId="19" fillId="0" borderId="10" xfId="42" applyFont="1" applyBorder="1">
      <alignment vertical="center"/>
    </xf>
    <xf numFmtId="38" fontId="19" fillId="0" borderId="10" xfId="42" applyFont="1" applyBorder="1" applyAlignment="1">
      <alignment vertical="center"/>
    </xf>
    <xf numFmtId="38" fontId="21" fillId="0" borderId="10" xfId="42" applyFont="1" applyBorder="1" applyAlignment="1">
      <alignment vertical="center"/>
    </xf>
    <xf numFmtId="0" fontId="19" fillId="0" borderId="0" xfId="42" applyNumberFormat="1" applyFont="1" applyAlignment="1">
      <alignment horizontal="center" vertical="center"/>
    </xf>
    <xf numFmtId="0" fontId="19" fillId="0" borderId="10" xfId="42" applyNumberFormat="1" applyFont="1" applyBorder="1" applyAlignment="1">
      <alignment horizontal="center" vertical="center"/>
    </xf>
    <xf numFmtId="9" fontId="19" fillId="0" borderId="0" xfId="43" applyFont="1">
      <alignment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0" fontId="24" fillId="0" borderId="0" xfId="0" applyFont="1" applyProtection="1">
      <alignment vertical="center"/>
    </xf>
    <xf numFmtId="0" fontId="25" fillId="0" borderId="17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/>
    </xf>
    <xf numFmtId="0" fontId="24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/>
    </xf>
    <xf numFmtId="0" fontId="24" fillId="0" borderId="20" xfId="0" applyFont="1" applyBorder="1" applyAlignment="1" applyProtection="1">
      <alignment horizontal="center" vertical="center" wrapText="1"/>
    </xf>
    <xf numFmtId="3" fontId="24" fillId="0" borderId="0" xfId="0" applyNumberFormat="1" applyFont="1">
      <alignment vertical="center"/>
    </xf>
    <xf numFmtId="178" fontId="24" fillId="33" borderId="11" xfId="0" applyNumberFormat="1" applyFont="1" applyFill="1" applyBorder="1" applyProtection="1">
      <alignment vertical="center"/>
      <protection locked="0"/>
    </xf>
    <xf numFmtId="176" fontId="24" fillId="0" borderId="21" xfId="0" applyNumberFormat="1" applyFont="1" applyBorder="1" applyProtection="1">
      <alignment vertical="center"/>
    </xf>
    <xf numFmtId="38" fontId="24" fillId="0" borderId="10" xfId="42" applyFont="1" applyBorder="1">
      <alignment vertical="center"/>
    </xf>
    <xf numFmtId="179" fontId="24" fillId="33" borderId="11" xfId="0" applyNumberFormat="1" applyFont="1" applyFill="1" applyBorder="1" applyProtection="1">
      <alignment vertical="center"/>
      <protection locked="0"/>
    </xf>
    <xf numFmtId="176" fontId="24" fillId="0" borderId="10" xfId="0" applyNumberFormat="1" applyFont="1" applyFill="1" applyBorder="1" applyProtection="1">
      <alignment vertical="center"/>
    </xf>
    <xf numFmtId="176" fontId="24" fillId="0" borderId="24" xfId="0" applyNumberFormat="1" applyFont="1" applyBorder="1" applyProtection="1">
      <alignment vertical="center"/>
    </xf>
    <xf numFmtId="177" fontId="24" fillId="33" borderId="26" xfId="0" applyNumberFormat="1" applyFont="1" applyFill="1" applyBorder="1" applyProtection="1">
      <alignment vertical="center"/>
    </xf>
    <xf numFmtId="0" fontId="23" fillId="0" borderId="0" xfId="0" applyFont="1" applyProtection="1">
      <alignment vertical="center"/>
    </xf>
    <xf numFmtId="0" fontId="24" fillId="0" borderId="0" xfId="0" applyFont="1" applyBorder="1" applyAlignment="1" applyProtection="1">
      <alignment horizontal="center" vertical="center" wrapText="1"/>
    </xf>
    <xf numFmtId="177" fontId="24" fillId="0" borderId="0" xfId="0" applyNumberFormat="1" applyFont="1" applyBorder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4" fillId="0" borderId="0" xfId="0" applyFont="1" applyAlignment="1">
      <alignment vertical="top" wrapText="1"/>
    </xf>
    <xf numFmtId="0" fontId="24" fillId="0" borderId="17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178" fontId="24" fillId="34" borderId="13" xfId="0" applyNumberFormat="1" applyFont="1" applyFill="1" applyBorder="1" applyAlignment="1" applyProtection="1">
      <alignment horizontal="right" vertical="center"/>
    </xf>
    <xf numFmtId="38" fontId="19" fillId="0" borderId="11" xfId="42" applyFont="1" applyBorder="1" applyAlignment="1">
      <alignment horizontal="center" vertical="center"/>
    </xf>
    <xf numFmtId="38" fontId="19" fillId="0" borderId="13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0" fillId="0" borderId="10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38" fontId="19" fillId="0" borderId="16" xfId="42" applyFont="1" applyBorder="1" applyAlignment="1">
      <alignment horizontal="center" vertical="center"/>
    </xf>
    <xf numFmtId="38" fontId="19" fillId="0" borderId="17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2" fillId="0" borderId="19" xfId="42" applyFont="1" applyBorder="1" applyAlignment="1">
      <alignment horizontal="center" vertical="center"/>
    </xf>
    <xf numFmtId="0" fontId="23" fillId="0" borderId="0" xfId="0" applyFont="1" applyAlignment="1" applyProtection="1">
      <alignment vertical="center" wrapText="1"/>
    </xf>
    <xf numFmtId="0" fontId="25" fillId="0" borderId="0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 wrapText="1"/>
    </xf>
    <xf numFmtId="0" fontId="24" fillId="0" borderId="22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64A8-DDE2-49BB-A399-588A5B5D5F5F}">
  <sheetPr>
    <pageSetUpPr fitToPage="1"/>
  </sheetPr>
  <dimension ref="A1:S55"/>
  <sheetViews>
    <sheetView view="pageBreakPreview" topLeftCell="B31" zoomScaleNormal="100" zoomScaleSheetLayoutView="100" workbookViewId="0">
      <selection activeCell="W9" sqref="W9"/>
    </sheetView>
  </sheetViews>
  <sheetFormatPr defaultColWidth="8.875" defaultRowHeight="11.25" x14ac:dyDescent="0.4"/>
  <cols>
    <col min="1" max="1" width="8.875" style="2"/>
    <col min="2" max="2" width="10.5" style="2" bestFit="1" customWidth="1"/>
    <col min="3" max="16384" width="8.875" style="2"/>
  </cols>
  <sheetData>
    <row r="1" spans="1:17" ht="22.5" customHeight="1" x14ac:dyDescent="0.4">
      <c r="A1" s="1" t="s">
        <v>21</v>
      </c>
    </row>
    <row r="2" spans="1:17" ht="22.5" customHeight="1" x14ac:dyDescent="0.4">
      <c r="A2" s="44"/>
      <c r="B2" s="44"/>
      <c r="C2" s="44" t="s">
        <v>22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6.5" customHeight="1" x14ac:dyDescent="0.4">
      <c r="A3" s="44"/>
      <c r="B3" s="44"/>
      <c r="C3" s="3" t="s">
        <v>0</v>
      </c>
      <c r="D3" s="3" t="s">
        <v>1</v>
      </c>
      <c r="E3" s="3" t="s">
        <v>2</v>
      </c>
      <c r="F3" s="40" t="s">
        <v>3</v>
      </c>
      <c r="G3" s="42"/>
      <c r="H3" s="3" t="s">
        <v>4</v>
      </c>
      <c r="I3" s="3" t="s">
        <v>5</v>
      </c>
      <c r="J3" s="40" t="s">
        <v>6</v>
      </c>
      <c r="K3" s="42"/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</row>
    <row r="4" spans="1:17" ht="16.5" customHeight="1" x14ac:dyDescent="0.4">
      <c r="A4" s="11"/>
      <c r="B4" s="11"/>
      <c r="C4" s="40" t="s">
        <v>31</v>
      </c>
      <c r="D4" s="41"/>
      <c r="E4" s="42"/>
      <c r="F4" s="12" t="s">
        <v>31</v>
      </c>
      <c r="G4" s="11" t="s">
        <v>32</v>
      </c>
      <c r="H4" s="40" t="s">
        <v>32</v>
      </c>
      <c r="I4" s="42"/>
      <c r="J4" s="12" t="s">
        <v>32</v>
      </c>
      <c r="K4" s="11" t="s">
        <v>31</v>
      </c>
      <c r="L4" s="40" t="s">
        <v>31</v>
      </c>
      <c r="M4" s="41"/>
      <c r="N4" s="41"/>
      <c r="O4" s="41"/>
      <c r="P4" s="42"/>
      <c r="Q4" s="11"/>
    </row>
    <row r="5" spans="1:17" ht="24" customHeight="1" x14ac:dyDescent="0.4">
      <c r="A5" s="44" t="s">
        <v>13</v>
      </c>
      <c r="B5" s="4" t="s">
        <v>14</v>
      </c>
      <c r="C5" s="5">
        <v>22352</v>
      </c>
      <c r="D5" s="5">
        <v>18134</v>
      </c>
      <c r="E5" s="5">
        <v>20815</v>
      </c>
      <c r="F5" s="5">
        <v>12580</v>
      </c>
      <c r="G5" s="5">
        <v>12579</v>
      </c>
      <c r="H5" s="5">
        <v>26967</v>
      </c>
      <c r="I5" s="5">
        <v>26880</v>
      </c>
      <c r="J5" s="5">
        <v>11161</v>
      </c>
      <c r="K5" s="5">
        <v>11160</v>
      </c>
      <c r="L5" s="5">
        <v>18992</v>
      </c>
      <c r="M5" s="5">
        <v>22757</v>
      </c>
      <c r="N5" s="5">
        <v>22690</v>
      </c>
      <c r="O5" s="5">
        <v>26231</v>
      </c>
      <c r="P5" s="5">
        <v>23173</v>
      </c>
      <c r="Q5" s="5">
        <f>SUM(C5:P5)</f>
        <v>276471</v>
      </c>
    </row>
    <row r="6" spans="1:17" ht="24" customHeight="1" x14ac:dyDescent="0.4">
      <c r="A6" s="44"/>
      <c r="B6" s="4" t="s">
        <v>15</v>
      </c>
      <c r="C6" s="5">
        <v>88</v>
      </c>
      <c r="D6" s="5">
        <v>88</v>
      </c>
      <c r="E6" s="5">
        <v>88</v>
      </c>
      <c r="F6" s="5">
        <v>88</v>
      </c>
      <c r="G6" s="5"/>
      <c r="H6" s="5">
        <v>88</v>
      </c>
      <c r="I6" s="5">
        <v>86</v>
      </c>
      <c r="J6" s="5">
        <v>86</v>
      </c>
      <c r="K6" s="5"/>
      <c r="L6" s="5">
        <v>86</v>
      </c>
      <c r="M6" s="5">
        <v>86</v>
      </c>
      <c r="N6" s="5">
        <v>86</v>
      </c>
      <c r="O6" s="5">
        <v>86</v>
      </c>
      <c r="P6" s="5">
        <v>86</v>
      </c>
      <c r="Q6" s="5">
        <f t="shared" ref="Q6:Q14" si="0">SUM(C6:P6)</f>
        <v>1042</v>
      </c>
    </row>
    <row r="7" spans="1:17" ht="24" customHeight="1" x14ac:dyDescent="0.4">
      <c r="A7" s="44"/>
      <c r="B7" s="4" t="s">
        <v>17</v>
      </c>
      <c r="C7" s="5">
        <v>81</v>
      </c>
      <c r="D7" s="5">
        <v>60</v>
      </c>
      <c r="E7" s="5">
        <v>82</v>
      </c>
      <c r="F7" s="5">
        <v>86</v>
      </c>
      <c r="G7" s="5"/>
      <c r="H7" s="5">
        <v>83</v>
      </c>
      <c r="I7" s="5">
        <v>83</v>
      </c>
      <c r="J7" s="5">
        <v>81</v>
      </c>
      <c r="K7" s="5"/>
      <c r="L7" s="5">
        <v>58</v>
      </c>
      <c r="M7" s="5">
        <v>83</v>
      </c>
      <c r="N7" s="5">
        <v>83</v>
      </c>
      <c r="O7" s="5">
        <v>83</v>
      </c>
      <c r="P7" s="5">
        <v>82</v>
      </c>
      <c r="Q7" s="9" t="s">
        <v>28</v>
      </c>
    </row>
    <row r="8" spans="1:17" ht="24" customHeight="1" x14ac:dyDescent="0.4">
      <c r="A8" s="44"/>
      <c r="B8" s="5" t="s">
        <v>16</v>
      </c>
      <c r="C8" s="5">
        <v>100</v>
      </c>
      <c r="D8" s="5">
        <v>100</v>
      </c>
      <c r="E8" s="5">
        <v>100</v>
      </c>
      <c r="F8" s="5">
        <v>99</v>
      </c>
      <c r="G8" s="5"/>
      <c r="H8" s="5">
        <v>99</v>
      </c>
      <c r="I8" s="5">
        <v>99</v>
      </c>
      <c r="J8" s="5">
        <v>100</v>
      </c>
      <c r="K8" s="5"/>
      <c r="L8" s="5">
        <v>100</v>
      </c>
      <c r="M8" s="5">
        <v>100</v>
      </c>
      <c r="N8" s="5">
        <v>100</v>
      </c>
      <c r="O8" s="5">
        <v>100</v>
      </c>
      <c r="P8" s="5">
        <v>100</v>
      </c>
      <c r="Q8" s="9" t="s">
        <v>28</v>
      </c>
    </row>
    <row r="9" spans="1:17" ht="24" customHeight="1" x14ac:dyDescent="0.4">
      <c r="A9" s="44" t="s">
        <v>18</v>
      </c>
      <c r="B9" s="4" t="s">
        <v>14</v>
      </c>
      <c r="C9" s="5">
        <v>2898</v>
      </c>
      <c r="D9" s="5">
        <v>2359</v>
      </c>
      <c r="E9" s="5">
        <v>2717</v>
      </c>
      <c r="F9" s="5">
        <v>1714</v>
      </c>
      <c r="G9" s="5">
        <v>1713</v>
      </c>
      <c r="H9" s="5">
        <v>5342</v>
      </c>
      <c r="I9" s="5">
        <v>4182</v>
      </c>
      <c r="J9" s="5">
        <v>1263</v>
      </c>
      <c r="K9" s="5">
        <v>1263</v>
      </c>
      <c r="L9" s="5">
        <v>2490</v>
      </c>
      <c r="M9" s="5">
        <v>3077</v>
      </c>
      <c r="N9" s="5">
        <v>4180</v>
      </c>
      <c r="O9" s="5">
        <v>5326</v>
      </c>
      <c r="P9" s="5">
        <v>3532</v>
      </c>
      <c r="Q9" s="5">
        <f t="shared" si="0"/>
        <v>42056</v>
      </c>
    </row>
    <row r="10" spans="1:17" ht="24" customHeight="1" x14ac:dyDescent="0.4">
      <c r="A10" s="44"/>
      <c r="B10" s="4" t="s">
        <v>15</v>
      </c>
      <c r="C10" s="5">
        <v>43</v>
      </c>
      <c r="D10" s="5">
        <v>43</v>
      </c>
      <c r="E10" s="5">
        <v>43</v>
      </c>
      <c r="F10" s="5">
        <v>43</v>
      </c>
      <c r="G10" s="5"/>
      <c r="H10" s="5">
        <v>43</v>
      </c>
      <c r="I10" s="5">
        <v>43</v>
      </c>
      <c r="J10" s="5">
        <v>43</v>
      </c>
      <c r="K10" s="5"/>
      <c r="L10" s="5">
        <v>43</v>
      </c>
      <c r="M10" s="5">
        <v>43</v>
      </c>
      <c r="N10" s="5">
        <v>41</v>
      </c>
      <c r="O10" s="5">
        <v>40</v>
      </c>
      <c r="P10" s="5">
        <v>40</v>
      </c>
      <c r="Q10" s="5">
        <f t="shared" si="0"/>
        <v>508</v>
      </c>
    </row>
    <row r="11" spans="1:17" ht="24" customHeight="1" x14ac:dyDescent="0.4">
      <c r="A11" s="44"/>
      <c r="B11" s="4" t="s">
        <v>17</v>
      </c>
      <c r="C11" s="5">
        <v>31</v>
      </c>
      <c r="D11" s="5">
        <v>12</v>
      </c>
      <c r="E11" s="5">
        <v>19</v>
      </c>
      <c r="F11" s="5">
        <v>33</v>
      </c>
      <c r="G11" s="5"/>
      <c r="H11" s="5">
        <v>36</v>
      </c>
      <c r="I11" s="5">
        <v>33</v>
      </c>
      <c r="J11" s="5">
        <v>15</v>
      </c>
      <c r="K11" s="5"/>
      <c r="L11" s="5">
        <v>9</v>
      </c>
      <c r="M11" s="5">
        <v>34</v>
      </c>
      <c r="N11" s="5">
        <v>40</v>
      </c>
      <c r="O11" s="5">
        <v>38</v>
      </c>
      <c r="P11" s="5">
        <v>35</v>
      </c>
      <c r="Q11" s="9" t="s">
        <v>28</v>
      </c>
    </row>
    <row r="12" spans="1:17" ht="24" customHeight="1" x14ac:dyDescent="0.4">
      <c r="A12" s="44"/>
      <c r="B12" s="5" t="s">
        <v>16</v>
      </c>
      <c r="C12" s="5">
        <v>100</v>
      </c>
      <c r="D12" s="5">
        <v>100</v>
      </c>
      <c r="E12" s="5">
        <v>100</v>
      </c>
      <c r="F12" s="5">
        <v>100</v>
      </c>
      <c r="G12" s="5"/>
      <c r="H12" s="5">
        <v>100</v>
      </c>
      <c r="I12" s="5">
        <v>100</v>
      </c>
      <c r="J12" s="5">
        <v>100</v>
      </c>
      <c r="K12" s="5"/>
      <c r="L12" s="5">
        <v>100</v>
      </c>
      <c r="M12" s="5">
        <v>100</v>
      </c>
      <c r="N12" s="5">
        <v>100</v>
      </c>
      <c r="O12" s="5">
        <v>100</v>
      </c>
      <c r="P12" s="5">
        <v>100</v>
      </c>
      <c r="Q12" s="9" t="s">
        <v>28</v>
      </c>
    </row>
    <row r="13" spans="1:17" ht="24" customHeight="1" x14ac:dyDescent="0.4">
      <c r="A13" s="44" t="s">
        <v>19</v>
      </c>
      <c r="B13" s="4" t="s">
        <v>14</v>
      </c>
      <c r="C13" s="5">
        <v>10729</v>
      </c>
      <c r="D13" s="5">
        <v>10243</v>
      </c>
      <c r="E13" s="5">
        <v>14156</v>
      </c>
      <c r="F13" s="5">
        <v>4110</v>
      </c>
      <c r="G13" s="5">
        <v>16442</v>
      </c>
      <c r="H13" s="5">
        <v>23314</v>
      </c>
      <c r="I13" s="5">
        <v>18999</v>
      </c>
      <c r="J13" s="5">
        <v>2492</v>
      </c>
      <c r="K13" s="5">
        <v>9966</v>
      </c>
      <c r="L13" s="5">
        <v>10483</v>
      </c>
      <c r="M13" s="5">
        <v>13732</v>
      </c>
      <c r="N13" s="5">
        <v>15632</v>
      </c>
      <c r="O13" s="5">
        <v>18776</v>
      </c>
      <c r="P13" s="5">
        <v>12496</v>
      </c>
      <c r="Q13" s="5">
        <f t="shared" si="0"/>
        <v>181570</v>
      </c>
    </row>
    <row r="14" spans="1:17" ht="24" customHeight="1" x14ac:dyDescent="0.4">
      <c r="A14" s="44"/>
      <c r="B14" s="4" t="s">
        <v>15</v>
      </c>
      <c r="C14" s="5">
        <v>123</v>
      </c>
      <c r="D14" s="5">
        <v>123</v>
      </c>
      <c r="E14" s="5">
        <v>123</v>
      </c>
      <c r="F14" s="5">
        <v>123</v>
      </c>
      <c r="G14" s="5"/>
      <c r="H14" s="5">
        <v>123</v>
      </c>
      <c r="I14" s="5">
        <v>123</v>
      </c>
      <c r="J14" s="5">
        <v>123</v>
      </c>
      <c r="K14" s="5"/>
      <c r="L14" s="5">
        <v>123</v>
      </c>
      <c r="M14" s="5">
        <v>123</v>
      </c>
      <c r="N14" s="5">
        <v>110</v>
      </c>
      <c r="O14" s="5">
        <v>106</v>
      </c>
      <c r="P14" s="5">
        <v>105</v>
      </c>
      <c r="Q14" s="5">
        <f t="shared" si="0"/>
        <v>1428</v>
      </c>
    </row>
    <row r="15" spans="1:17" ht="24" customHeight="1" x14ac:dyDescent="0.4">
      <c r="A15" s="44"/>
      <c r="B15" s="4" t="s">
        <v>17</v>
      </c>
      <c r="C15" s="5">
        <v>56</v>
      </c>
      <c r="D15" s="5">
        <v>46</v>
      </c>
      <c r="E15" s="5">
        <v>68</v>
      </c>
      <c r="F15" s="5">
        <v>105</v>
      </c>
      <c r="G15" s="5"/>
      <c r="H15" s="5">
        <v>91</v>
      </c>
      <c r="I15" s="5">
        <v>95</v>
      </c>
      <c r="J15" s="5">
        <v>74</v>
      </c>
      <c r="K15" s="5"/>
      <c r="L15" s="5">
        <v>58</v>
      </c>
      <c r="M15" s="5">
        <v>100</v>
      </c>
      <c r="N15" s="5">
        <v>103</v>
      </c>
      <c r="O15" s="5">
        <v>98</v>
      </c>
      <c r="P15" s="5">
        <v>78</v>
      </c>
      <c r="Q15" s="9" t="s">
        <v>28</v>
      </c>
    </row>
    <row r="16" spans="1:17" ht="24" customHeight="1" x14ac:dyDescent="0.4">
      <c r="A16" s="44"/>
      <c r="B16" s="5" t="s">
        <v>16</v>
      </c>
      <c r="C16" s="5">
        <v>100</v>
      </c>
      <c r="D16" s="5">
        <v>100</v>
      </c>
      <c r="E16" s="5">
        <v>100</v>
      </c>
      <c r="F16" s="5">
        <v>100</v>
      </c>
      <c r="G16" s="5"/>
      <c r="H16" s="5">
        <v>100</v>
      </c>
      <c r="I16" s="5">
        <v>100</v>
      </c>
      <c r="J16" s="5">
        <v>100</v>
      </c>
      <c r="K16" s="5"/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9" t="s">
        <v>28</v>
      </c>
    </row>
    <row r="17" spans="1:19" ht="20.25" customHeight="1" x14ac:dyDescent="0.4">
      <c r="A17" s="44" t="s">
        <v>20</v>
      </c>
      <c r="B17" s="44"/>
      <c r="C17" s="5">
        <f>C5+C9+C13</f>
        <v>35979</v>
      </c>
      <c r="D17" s="5">
        <f t="shared" ref="D17:Q17" si="1">D5+D9+D13</f>
        <v>30736</v>
      </c>
      <c r="E17" s="5">
        <f t="shared" si="1"/>
        <v>37688</v>
      </c>
      <c r="F17" s="5">
        <f t="shared" si="1"/>
        <v>18404</v>
      </c>
      <c r="G17" s="5">
        <f>SUM(G5:G16)</f>
        <v>30734</v>
      </c>
      <c r="H17" s="5">
        <f t="shared" si="1"/>
        <v>55623</v>
      </c>
      <c r="I17" s="5">
        <f t="shared" si="1"/>
        <v>50061</v>
      </c>
      <c r="J17" s="5">
        <f t="shared" si="1"/>
        <v>14916</v>
      </c>
      <c r="K17" s="5">
        <f>SUM(K5:K16)</f>
        <v>22389</v>
      </c>
      <c r="L17" s="5">
        <f t="shared" si="1"/>
        <v>31965</v>
      </c>
      <c r="M17" s="5">
        <f t="shared" si="1"/>
        <v>39566</v>
      </c>
      <c r="N17" s="5">
        <f t="shared" si="1"/>
        <v>42502</v>
      </c>
      <c r="O17" s="5">
        <f t="shared" si="1"/>
        <v>50333</v>
      </c>
      <c r="P17" s="5">
        <f t="shared" si="1"/>
        <v>39201</v>
      </c>
      <c r="Q17" s="5">
        <f t="shared" si="1"/>
        <v>500097</v>
      </c>
    </row>
    <row r="20" spans="1:19" ht="22.5" customHeight="1" x14ac:dyDescent="0.4">
      <c r="A20" s="44"/>
      <c r="B20" s="44"/>
      <c r="C20" s="44" t="s">
        <v>23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9" ht="16.5" customHeight="1" x14ac:dyDescent="0.4">
      <c r="A21" s="44"/>
      <c r="B21" s="44"/>
      <c r="C21" s="3" t="s">
        <v>0</v>
      </c>
      <c r="D21" s="3" t="s">
        <v>1</v>
      </c>
      <c r="E21" s="3" t="s">
        <v>2</v>
      </c>
      <c r="F21" s="40" t="s">
        <v>3</v>
      </c>
      <c r="G21" s="42"/>
      <c r="H21" s="3" t="s">
        <v>4</v>
      </c>
      <c r="I21" s="3" t="s">
        <v>5</v>
      </c>
      <c r="J21" s="40" t="s">
        <v>6</v>
      </c>
      <c r="K21" s="42"/>
      <c r="L21" s="3" t="s">
        <v>7</v>
      </c>
      <c r="M21" s="3" t="s">
        <v>8</v>
      </c>
      <c r="N21" s="3" t="s">
        <v>9</v>
      </c>
      <c r="O21" s="3" t="s">
        <v>10</v>
      </c>
      <c r="P21" s="3" t="s">
        <v>11</v>
      </c>
      <c r="Q21" s="3" t="s">
        <v>12</v>
      </c>
    </row>
    <row r="22" spans="1:19" ht="16.5" customHeight="1" x14ac:dyDescent="0.4">
      <c r="A22" s="11"/>
      <c r="B22" s="11"/>
      <c r="C22" s="40" t="s">
        <v>31</v>
      </c>
      <c r="D22" s="41"/>
      <c r="E22" s="42"/>
      <c r="F22" s="12" t="s">
        <v>31</v>
      </c>
      <c r="G22" s="11" t="s">
        <v>32</v>
      </c>
      <c r="H22" s="40" t="s">
        <v>32</v>
      </c>
      <c r="I22" s="42"/>
      <c r="J22" s="12" t="s">
        <v>32</v>
      </c>
      <c r="K22" s="11" t="s">
        <v>31</v>
      </c>
      <c r="L22" s="40" t="s">
        <v>31</v>
      </c>
      <c r="M22" s="41"/>
      <c r="N22" s="41"/>
      <c r="O22" s="41"/>
      <c r="P22" s="42"/>
      <c r="Q22" s="11"/>
    </row>
    <row r="23" spans="1:19" ht="24" customHeight="1" x14ac:dyDescent="0.4">
      <c r="A23" s="44" t="s">
        <v>13</v>
      </c>
      <c r="B23" s="4" t="s">
        <v>14</v>
      </c>
      <c r="C23" s="5">
        <v>22820</v>
      </c>
      <c r="D23" s="5">
        <v>18614</v>
      </c>
      <c r="E23" s="5">
        <v>20093</v>
      </c>
      <c r="F23" s="5">
        <v>11909</v>
      </c>
      <c r="G23" s="5">
        <v>11909</v>
      </c>
      <c r="H23" s="5">
        <v>26527</v>
      </c>
      <c r="I23" s="5">
        <v>26773</v>
      </c>
      <c r="J23" s="5">
        <v>11188</v>
      </c>
      <c r="K23" s="5">
        <v>11188</v>
      </c>
      <c r="L23" s="5">
        <v>19343</v>
      </c>
      <c r="M23" s="5">
        <v>22873</v>
      </c>
      <c r="N23" s="5">
        <v>22061</v>
      </c>
      <c r="O23" s="5">
        <v>26528</v>
      </c>
      <c r="P23" s="5">
        <v>22886</v>
      </c>
      <c r="Q23" s="5">
        <f>SUM(C23:P23)</f>
        <v>274712</v>
      </c>
    </row>
    <row r="24" spans="1:19" ht="24" customHeight="1" x14ac:dyDescent="0.4">
      <c r="A24" s="44"/>
      <c r="B24" s="4" t="s">
        <v>15</v>
      </c>
      <c r="C24" s="5">
        <v>86</v>
      </c>
      <c r="D24" s="5">
        <v>86</v>
      </c>
      <c r="E24" s="5">
        <v>86</v>
      </c>
      <c r="F24" s="5">
        <v>83</v>
      </c>
      <c r="G24" s="5"/>
      <c r="H24" s="5">
        <v>83</v>
      </c>
      <c r="I24" s="5">
        <v>83</v>
      </c>
      <c r="J24" s="5">
        <v>83</v>
      </c>
      <c r="K24" s="5"/>
      <c r="L24" s="5">
        <v>83</v>
      </c>
      <c r="M24" s="5">
        <v>83</v>
      </c>
      <c r="N24" s="5">
        <v>83</v>
      </c>
      <c r="O24" s="5">
        <v>83</v>
      </c>
      <c r="P24" s="5">
        <v>83</v>
      </c>
      <c r="Q24" s="5">
        <f t="shared" ref="Q24:Q32" si="2">SUM(C24:P24)</f>
        <v>1005</v>
      </c>
    </row>
    <row r="25" spans="1:19" ht="24" customHeight="1" x14ac:dyDescent="0.4">
      <c r="A25" s="44"/>
      <c r="B25" s="4" t="s">
        <v>17</v>
      </c>
      <c r="C25" s="5">
        <v>82</v>
      </c>
      <c r="D25" s="5">
        <v>76</v>
      </c>
      <c r="E25" s="5">
        <v>79</v>
      </c>
      <c r="F25" s="5">
        <v>83</v>
      </c>
      <c r="G25" s="5"/>
      <c r="H25" s="5">
        <v>83</v>
      </c>
      <c r="I25" s="5">
        <v>82</v>
      </c>
      <c r="J25" s="5">
        <v>81</v>
      </c>
      <c r="K25" s="5"/>
      <c r="L25" s="5">
        <v>58</v>
      </c>
      <c r="M25" s="5">
        <v>81</v>
      </c>
      <c r="N25" s="5">
        <v>83</v>
      </c>
      <c r="O25" s="5">
        <v>83</v>
      </c>
      <c r="P25" s="5">
        <v>82</v>
      </c>
      <c r="Q25" s="9" t="s">
        <v>28</v>
      </c>
      <c r="S25" s="8"/>
    </row>
    <row r="26" spans="1:19" ht="24" customHeight="1" x14ac:dyDescent="0.4">
      <c r="A26" s="44"/>
      <c r="B26" s="5" t="s">
        <v>16</v>
      </c>
      <c r="C26" s="5">
        <v>100</v>
      </c>
      <c r="D26" s="5">
        <v>100</v>
      </c>
      <c r="E26" s="5">
        <v>100</v>
      </c>
      <c r="F26" s="5">
        <v>100</v>
      </c>
      <c r="G26" s="5"/>
      <c r="H26" s="5">
        <v>99</v>
      </c>
      <c r="I26" s="5">
        <v>99</v>
      </c>
      <c r="J26" s="5">
        <v>100</v>
      </c>
      <c r="K26" s="5"/>
      <c r="L26" s="5">
        <v>100</v>
      </c>
      <c r="M26" s="5">
        <v>100</v>
      </c>
      <c r="N26" s="5">
        <v>100</v>
      </c>
      <c r="O26" s="5">
        <v>100</v>
      </c>
      <c r="P26" s="5">
        <v>100</v>
      </c>
      <c r="Q26" s="9" t="s">
        <v>28</v>
      </c>
    </row>
    <row r="27" spans="1:19" ht="24" customHeight="1" x14ac:dyDescent="0.4">
      <c r="A27" s="44" t="s">
        <v>18</v>
      </c>
      <c r="B27" s="4" t="s">
        <v>14</v>
      </c>
      <c r="C27" s="5">
        <v>3184</v>
      </c>
      <c r="D27" s="5">
        <v>2569</v>
      </c>
      <c r="E27" s="5">
        <v>2750</v>
      </c>
      <c r="F27" s="5">
        <v>1531</v>
      </c>
      <c r="G27" s="5">
        <v>1530</v>
      </c>
      <c r="H27" s="5">
        <v>6228</v>
      </c>
      <c r="I27" s="5">
        <v>5541</v>
      </c>
      <c r="J27" s="5">
        <v>1503</v>
      </c>
      <c r="K27" s="5">
        <v>1503</v>
      </c>
      <c r="L27" s="5">
        <v>2652</v>
      </c>
      <c r="M27" s="5">
        <v>4040</v>
      </c>
      <c r="N27" s="5">
        <v>5009</v>
      </c>
      <c r="O27" s="5">
        <v>6651</v>
      </c>
      <c r="P27" s="5">
        <v>4322</v>
      </c>
      <c r="Q27" s="5">
        <f t="shared" si="2"/>
        <v>49013</v>
      </c>
    </row>
    <row r="28" spans="1:19" ht="24" customHeight="1" x14ac:dyDescent="0.4">
      <c r="A28" s="44"/>
      <c r="B28" s="4" t="s">
        <v>15</v>
      </c>
      <c r="C28" s="5">
        <v>40</v>
      </c>
      <c r="D28" s="5">
        <v>40</v>
      </c>
      <c r="E28" s="5">
        <v>40</v>
      </c>
      <c r="F28" s="5">
        <v>40</v>
      </c>
      <c r="G28" s="5"/>
      <c r="H28" s="5">
        <v>40</v>
      </c>
      <c r="I28" s="5">
        <v>40</v>
      </c>
      <c r="J28" s="5">
        <v>40</v>
      </c>
      <c r="K28" s="5"/>
      <c r="L28" s="5">
        <v>40</v>
      </c>
      <c r="M28" s="5">
        <v>40</v>
      </c>
      <c r="N28" s="5">
        <v>44</v>
      </c>
      <c r="O28" s="5">
        <v>44</v>
      </c>
      <c r="P28" s="5">
        <v>44</v>
      </c>
      <c r="Q28" s="5">
        <f t="shared" si="2"/>
        <v>492</v>
      </c>
    </row>
    <row r="29" spans="1:19" ht="24" customHeight="1" x14ac:dyDescent="0.4">
      <c r="A29" s="44"/>
      <c r="B29" s="4" t="s">
        <v>17</v>
      </c>
      <c r="C29" s="5">
        <v>30</v>
      </c>
      <c r="D29" s="5">
        <v>15</v>
      </c>
      <c r="E29" s="5">
        <v>20</v>
      </c>
      <c r="F29" s="5">
        <v>18</v>
      </c>
      <c r="G29" s="5"/>
      <c r="H29" s="5">
        <v>40</v>
      </c>
      <c r="I29" s="5">
        <v>39</v>
      </c>
      <c r="J29" s="5">
        <v>22</v>
      </c>
      <c r="K29" s="5"/>
      <c r="L29" s="5">
        <v>18</v>
      </c>
      <c r="M29" s="5">
        <v>37</v>
      </c>
      <c r="N29" s="5">
        <v>44</v>
      </c>
      <c r="O29" s="5">
        <v>44</v>
      </c>
      <c r="P29" s="5">
        <v>37</v>
      </c>
      <c r="Q29" s="9" t="s">
        <v>28</v>
      </c>
    </row>
    <row r="30" spans="1:19" ht="24" customHeight="1" x14ac:dyDescent="0.4">
      <c r="A30" s="44"/>
      <c r="B30" s="5" t="s">
        <v>16</v>
      </c>
      <c r="C30" s="5">
        <v>100</v>
      </c>
      <c r="D30" s="5">
        <v>100</v>
      </c>
      <c r="E30" s="5">
        <v>100</v>
      </c>
      <c r="F30" s="5">
        <v>100</v>
      </c>
      <c r="G30" s="5"/>
      <c r="H30" s="5">
        <v>100</v>
      </c>
      <c r="I30" s="5">
        <v>100</v>
      </c>
      <c r="J30" s="5">
        <v>100</v>
      </c>
      <c r="K30" s="5"/>
      <c r="L30" s="5">
        <v>100</v>
      </c>
      <c r="M30" s="5">
        <v>100</v>
      </c>
      <c r="N30" s="5">
        <v>100</v>
      </c>
      <c r="O30" s="5">
        <v>100</v>
      </c>
      <c r="P30" s="5">
        <v>100</v>
      </c>
      <c r="Q30" s="9" t="s">
        <v>28</v>
      </c>
    </row>
    <row r="31" spans="1:19" ht="24" customHeight="1" x14ac:dyDescent="0.4">
      <c r="A31" s="45" t="s">
        <v>19</v>
      </c>
      <c r="B31" s="4" t="s">
        <v>14</v>
      </c>
      <c r="C31" s="5">
        <v>11790</v>
      </c>
      <c r="D31" s="5">
        <v>9584</v>
      </c>
      <c r="E31" s="5">
        <v>13847</v>
      </c>
      <c r="F31" s="5">
        <v>2797</v>
      </c>
      <c r="G31" s="5">
        <v>11186</v>
      </c>
      <c r="H31" s="5">
        <v>23699</v>
      </c>
      <c r="I31" s="5">
        <v>18825</v>
      </c>
      <c r="J31" s="5">
        <v>2511</v>
      </c>
      <c r="K31" s="5">
        <v>10046</v>
      </c>
      <c r="L31" s="5">
        <v>10583</v>
      </c>
      <c r="M31" s="5">
        <v>17186</v>
      </c>
      <c r="N31" s="5">
        <v>18560</v>
      </c>
      <c r="O31" s="5">
        <v>19253</v>
      </c>
      <c r="P31" s="5">
        <v>14446</v>
      </c>
      <c r="Q31" s="5">
        <f t="shared" si="2"/>
        <v>184313</v>
      </c>
    </row>
    <row r="32" spans="1:19" ht="24" customHeight="1" x14ac:dyDescent="0.4">
      <c r="A32" s="45"/>
      <c r="B32" s="4" t="s">
        <v>15</v>
      </c>
      <c r="C32" s="5">
        <v>105</v>
      </c>
      <c r="D32" s="5">
        <v>105</v>
      </c>
      <c r="E32" s="5">
        <v>105</v>
      </c>
      <c r="F32" s="5">
        <v>103</v>
      </c>
      <c r="G32" s="5"/>
      <c r="H32" s="5">
        <v>103</v>
      </c>
      <c r="I32" s="5">
        <v>103</v>
      </c>
      <c r="J32" s="5">
        <v>103</v>
      </c>
      <c r="K32" s="5"/>
      <c r="L32" s="5">
        <v>103</v>
      </c>
      <c r="M32" s="5">
        <v>103</v>
      </c>
      <c r="N32" s="5">
        <v>113</v>
      </c>
      <c r="O32" s="5">
        <v>122</v>
      </c>
      <c r="P32" s="5">
        <v>122</v>
      </c>
      <c r="Q32" s="5">
        <f t="shared" si="2"/>
        <v>1290</v>
      </c>
    </row>
    <row r="33" spans="1:19" ht="24" customHeight="1" x14ac:dyDescent="0.4">
      <c r="A33" s="45"/>
      <c r="B33" s="4" t="s">
        <v>17</v>
      </c>
      <c r="C33" s="5">
        <v>74</v>
      </c>
      <c r="D33" s="5">
        <v>43</v>
      </c>
      <c r="E33" s="5">
        <v>63</v>
      </c>
      <c r="F33" s="5">
        <v>64</v>
      </c>
      <c r="G33" s="5"/>
      <c r="H33" s="5">
        <v>101</v>
      </c>
      <c r="I33" s="5">
        <v>92</v>
      </c>
      <c r="J33" s="5">
        <v>74</v>
      </c>
      <c r="K33" s="5"/>
      <c r="L33" s="5">
        <v>72</v>
      </c>
      <c r="M33" s="5">
        <v>96</v>
      </c>
      <c r="N33" s="5">
        <v>113</v>
      </c>
      <c r="O33" s="5">
        <v>122</v>
      </c>
      <c r="P33" s="5">
        <v>85</v>
      </c>
      <c r="Q33" s="9" t="s">
        <v>28</v>
      </c>
    </row>
    <row r="34" spans="1:19" ht="24" customHeight="1" x14ac:dyDescent="0.4">
      <c r="A34" s="45"/>
      <c r="B34" s="5" t="s">
        <v>16</v>
      </c>
      <c r="C34" s="5">
        <v>100</v>
      </c>
      <c r="D34" s="5">
        <v>100</v>
      </c>
      <c r="E34" s="5">
        <v>100</v>
      </c>
      <c r="F34" s="5">
        <v>100</v>
      </c>
      <c r="G34" s="5"/>
      <c r="H34" s="5">
        <v>100</v>
      </c>
      <c r="I34" s="5">
        <v>100</v>
      </c>
      <c r="J34" s="5">
        <v>100</v>
      </c>
      <c r="K34" s="5"/>
      <c r="L34" s="5">
        <v>100</v>
      </c>
      <c r="M34" s="5">
        <v>100</v>
      </c>
      <c r="N34" s="5">
        <v>100</v>
      </c>
      <c r="O34" s="5">
        <v>100</v>
      </c>
      <c r="P34" s="5">
        <v>100</v>
      </c>
      <c r="Q34" s="9" t="s">
        <v>28</v>
      </c>
      <c r="S34" s="10"/>
    </row>
    <row r="35" spans="1:19" ht="20.25" customHeight="1" x14ac:dyDescent="0.4">
      <c r="A35" s="44" t="s">
        <v>20</v>
      </c>
      <c r="B35" s="44"/>
      <c r="C35" s="5">
        <f>C23+C27+C31</f>
        <v>37794</v>
      </c>
      <c r="D35" s="5">
        <f t="shared" ref="D35:Q35" si="3">D23+D27+D31</f>
        <v>30767</v>
      </c>
      <c r="E35" s="5">
        <f t="shared" si="3"/>
        <v>36690</v>
      </c>
      <c r="F35" s="5">
        <f t="shared" si="3"/>
        <v>16237</v>
      </c>
      <c r="G35" s="5">
        <f>SUM(G23:G34)</f>
        <v>24625</v>
      </c>
      <c r="H35" s="5">
        <f t="shared" si="3"/>
        <v>56454</v>
      </c>
      <c r="I35" s="5">
        <f t="shared" si="3"/>
        <v>51139</v>
      </c>
      <c r="J35" s="5">
        <f t="shared" si="3"/>
        <v>15202</v>
      </c>
      <c r="K35" s="5">
        <f>SUM(K23:K34)</f>
        <v>22737</v>
      </c>
      <c r="L35" s="5">
        <f t="shared" si="3"/>
        <v>32578</v>
      </c>
      <c r="M35" s="5">
        <f t="shared" si="3"/>
        <v>44099</v>
      </c>
      <c r="N35" s="5">
        <f t="shared" si="3"/>
        <v>45630</v>
      </c>
      <c r="O35" s="5">
        <f t="shared" si="3"/>
        <v>52432</v>
      </c>
      <c r="P35" s="5">
        <f t="shared" si="3"/>
        <v>41654</v>
      </c>
      <c r="Q35" s="5">
        <f t="shared" si="3"/>
        <v>508038</v>
      </c>
    </row>
    <row r="36" spans="1:19" ht="20.25" customHeight="1" x14ac:dyDescent="0.4"/>
    <row r="37" spans="1:19" ht="20.25" customHeight="1" x14ac:dyDescent="0.4"/>
    <row r="38" spans="1:19" ht="18" customHeight="1" x14ac:dyDescent="0.4">
      <c r="A38" s="1" t="s">
        <v>24</v>
      </c>
    </row>
    <row r="39" spans="1:19" ht="18" customHeight="1" x14ac:dyDescent="0.4">
      <c r="A39" s="43"/>
      <c r="B39" s="43"/>
      <c r="C39" s="3" t="s">
        <v>0</v>
      </c>
      <c r="D39" s="3" t="s">
        <v>1</v>
      </c>
      <c r="E39" s="3" t="s">
        <v>2</v>
      </c>
      <c r="F39" s="40" t="s">
        <v>3</v>
      </c>
      <c r="G39" s="42"/>
      <c r="H39" s="3" t="s">
        <v>4</v>
      </c>
      <c r="I39" s="3" t="s">
        <v>5</v>
      </c>
      <c r="J39" s="40" t="s">
        <v>6</v>
      </c>
      <c r="K39" s="42"/>
      <c r="L39" s="3" t="s">
        <v>7</v>
      </c>
      <c r="M39" s="3" t="s">
        <v>8</v>
      </c>
      <c r="N39" s="3" t="s">
        <v>9</v>
      </c>
      <c r="O39" s="3" t="s">
        <v>10</v>
      </c>
      <c r="P39" s="3" t="s">
        <v>11</v>
      </c>
      <c r="Q39" s="50" t="s">
        <v>25</v>
      </c>
      <c r="R39" s="46" t="s">
        <v>26</v>
      </c>
      <c r="S39" s="48" t="s">
        <v>27</v>
      </c>
    </row>
    <row r="40" spans="1:19" ht="16.5" customHeight="1" x14ac:dyDescent="0.4">
      <c r="A40" s="14"/>
      <c r="B40" s="14"/>
      <c r="C40" s="40" t="s">
        <v>31</v>
      </c>
      <c r="D40" s="41"/>
      <c r="E40" s="42"/>
      <c r="F40" s="13" t="s">
        <v>31</v>
      </c>
      <c r="G40" s="14" t="s">
        <v>26</v>
      </c>
      <c r="H40" s="40" t="s">
        <v>26</v>
      </c>
      <c r="I40" s="42"/>
      <c r="J40" s="13" t="s">
        <v>26</v>
      </c>
      <c r="K40" s="14" t="s">
        <v>31</v>
      </c>
      <c r="L40" s="40" t="s">
        <v>31</v>
      </c>
      <c r="M40" s="41"/>
      <c r="N40" s="41"/>
      <c r="O40" s="41"/>
      <c r="P40" s="42"/>
      <c r="Q40" s="51"/>
      <c r="R40" s="47"/>
      <c r="S40" s="49"/>
    </row>
    <row r="41" spans="1:19" ht="22.5" x14ac:dyDescent="0.4">
      <c r="A41" s="6" t="s">
        <v>13</v>
      </c>
      <c r="B41" s="4" t="s">
        <v>14</v>
      </c>
      <c r="C41" s="5">
        <f t="shared" ref="C41:P41" si="4">(C5+C23)/2</f>
        <v>22586</v>
      </c>
      <c r="D41" s="5">
        <f t="shared" si="4"/>
        <v>18374</v>
      </c>
      <c r="E41" s="5">
        <f t="shared" si="4"/>
        <v>20454</v>
      </c>
      <c r="F41" s="5">
        <f t="shared" si="4"/>
        <v>12244.5</v>
      </c>
      <c r="G41" s="5">
        <f t="shared" si="4"/>
        <v>12244</v>
      </c>
      <c r="H41" s="5">
        <f t="shared" si="4"/>
        <v>26747</v>
      </c>
      <c r="I41" s="5">
        <f t="shared" si="4"/>
        <v>26826.5</v>
      </c>
      <c r="J41" s="5">
        <f t="shared" si="4"/>
        <v>11174.5</v>
      </c>
      <c r="K41" s="5">
        <f t="shared" si="4"/>
        <v>11174</v>
      </c>
      <c r="L41" s="5">
        <f t="shared" si="4"/>
        <v>19167.5</v>
      </c>
      <c r="M41" s="5">
        <f t="shared" si="4"/>
        <v>22815</v>
      </c>
      <c r="N41" s="5">
        <f t="shared" si="4"/>
        <v>22375.5</v>
      </c>
      <c r="O41" s="5">
        <f t="shared" si="4"/>
        <v>26379.5</v>
      </c>
      <c r="P41" s="5">
        <f t="shared" si="4"/>
        <v>23029.5</v>
      </c>
      <c r="Q41" s="5">
        <f>SUM(C41:P41)</f>
        <v>275591.5</v>
      </c>
      <c r="R41" s="5">
        <f>G41+H41+I41+J41</f>
        <v>76992</v>
      </c>
      <c r="S41" s="5">
        <f>Q41-R41</f>
        <v>198599.5</v>
      </c>
    </row>
    <row r="42" spans="1:19" ht="22.5" x14ac:dyDescent="0.4">
      <c r="A42" s="6" t="s">
        <v>18</v>
      </c>
      <c r="B42" s="4" t="s">
        <v>14</v>
      </c>
      <c r="C42" s="5">
        <f>(C9+C27)/2</f>
        <v>3041</v>
      </c>
      <c r="D42" s="5">
        <f t="shared" ref="D42:P42" si="5">(D9+D27)/2</f>
        <v>2464</v>
      </c>
      <c r="E42" s="5">
        <f t="shared" si="5"/>
        <v>2733.5</v>
      </c>
      <c r="F42" s="5">
        <f t="shared" si="5"/>
        <v>1622.5</v>
      </c>
      <c r="G42" s="5">
        <f t="shared" si="5"/>
        <v>1621.5</v>
      </c>
      <c r="H42" s="5">
        <f t="shared" si="5"/>
        <v>5785</v>
      </c>
      <c r="I42" s="5">
        <f t="shared" si="5"/>
        <v>4861.5</v>
      </c>
      <c r="J42" s="5">
        <f t="shared" si="5"/>
        <v>1383</v>
      </c>
      <c r="K42" s="5">
        <f t="shared" si="5"/>
        <v>1383</v>
      </c>
      <c r="L42" s="5">
        <f t="shared" si="5"/>
        <v>2571</v>
      </c>
      <c r="M42" s="5">
        <f t="shared" si="5"/>
        <v>3558.5</v>
      </c>
      <c r="N42" s="5">
        <f t="shared" si="5"/>
        <v>4594.5</v>
      </c>
      <c r="O42" s="5">
        <f t="shared" si="5"/>
        <v>5988.5</v>
      </c>
      <c r="P42" s="5">
        <f t="shared" si="5"/>
        <v>3927</v>
      </c>
      <c r="Q42" s="5">
        <f>SUM(C42:P42)</f>
        <v>45534.5</v>
      </c>
      <c r="R42" s="5">
        <f t="shared" ref="R42:R43" si="6">G42+H42+I42+J42</f>
        <v>13651</v>
      </c>
      <c r="S42" s="5">
        <f>Q42-R42</f>
        <v>31883.5</v>
      </c>
    </row>
    <row r="43" spans="1:19" ht="22.5" x14ac:dyDescent="0.4">
      <c r="A43" s="7" t="s">
        <v>19</v>
      </c>
      <c r="B43" s="4" t="s">
        <v>14</v>
      </c>
      <c r="C43" s="5">
        <f>(C13+C31)/2</f>
        <v>11259.5</v>
      </c>
      <c r="D43" s="5">
        <f t="shared" ref="D43:P43" si="7">(D13+D31)/2</f>
        <v>9913.5</v>
      </c>
      <c r="E43" s="5">
        <f t="shared" si="7"/>
        <v>14001.5</v>
      </c>
      <c r="F43" s="5">
        <f t="shared" si="7"/>
        <v>3453.5</v>
      </c>
      <c r="G43" s="5">
        <f t="shared" si="7"/>
        <v>13814</v>
      </c>
      <c r="H43" s="5">
        <f t="shared" si="7"/>
        <v>23506.5</v>
      </c>
      <c r="I43" s="5">
        <f t="shared" si="7"/>
        <v>18912</v>
      </c>
      <c r="J43" s="5">
        <f t="shared" si="7"/>
        <v>2501.5</v>
      </c>
      <c r="K43" s="5">
        <f t="shared" si="7"/>
        <v>10006</v>
      </c>
      <c r="L43" s="5">
        <f t="shared" si="7"/>
        <v>10533</v>
      </c>
      <c r="M43" s="5">
        <f t="shared" si="7"/>
        <v>15459</v>
      </c>
      <c r="N43" s="5">
        <f t="shared" si="7"/>
        <v>17096</v>
      </c>
      <c r="O43" s="5">
        <f t="shared" si="7"/>
        <v>19014.5</v>
      </c>
      <c r="P43" s="5">
        <f t="shared" si="7"/>
        <v>13471</v>
      </c>
      <c r="Q43" s="5">
        <f>SUM(C43:P43)</f>
        <v>182941.5</v>
      </c>
      <c r="R43" s="5">
        <f t="shared" si="6"/>
        <v>58734</v>
      </c>
      <c r="S43" s="5">
        <f>Q43-R43</f>
        <v>124207.5</v>
      </c>
    </row>
    <row r="44" spans="1:19" ht="22.5" x14ac:dyDescent="0.4">
      <c r="A44" s="6" t="s">
        <v>12</v>
      </c>
      <c r="B44" s="4" t="s">
        <v>14</v>
      </c>
      <c r="C44" s="5">
        <f>SUM(C41:C43)</f>
        <v>36886.5</v>
      </c>
      <c r="D44" s="5">
        <f t="shared" ref="D44:P44" si="8">SUM(D41:D43)</f>
        <v>30751.5</v>
      </c>
      <c r="E44" s="5">
        <f t="shared" si="8"/>
        <v>37189</v>
      </c>
      <c r="F44" s="5">
        <f t="shared" si="8"/>
        <v>17320.5</v>
      </c>
      <c r="G44" s="5">
        <f t="shared" si="8"/>
        <v>27679.5</v>
      </c>
      <c r="H44" s="5">
        <f t="shared" si="8"/>
        <v>56038.5</v>
      </c>
      <c r="I44" s="5">
        <f t="shared" si="8"/>
        <v>50600</v>
      </c>
      <c r="J44" s="5">
        <f t="shared" si="8"/>
        <v>15059</v>
      </c>
      <c r="K44" s="5">
        <f t="shared" si="8"/>
        <v>22563</v>
      </c>
      <c r="L44" s="5">
        <f t="shared" si="8"/>
        <v>32271.5</v>
      </c>
      <c r="M44" s="5">
        <f t="shared" si="8"/>
        <v>41832.5</v>
      </c>
      <c r="N44" s="5">
        <f t="shared" si="8"/>
        <v>44066</v>
      </c>
      <c r="O44" s="5">
        <f t="shared" si="8"/>
        <v>51382.5</v>
      </c>
      <c r="P44" s="5">
        <f t="shared" si="8"/>
        <v>40427.5</v>
      </c>
      <c r="Q44" s="5">
        <f>SUM(C44:P44)</f>
        <v>504067.5</v>
      </c>
      <c r="R44" s="5">
        <f>SUM(R41:R43)</f>
        <v>149377</v>
      </c>
      <c r="S44" s="5">
        <f>SUM(S41:S43)</f>
        <v>354690.5</v>
      </c>
    </row>
    <row r="47" spans="1:19" ht="18" customHeight="1" x14ac:dyDescent="0.4">
      <c r="A47" s="43"/>
      <c r="B47" s="43"/>
      <c r="C47" s="3" t="s">
        <v>0</v>
      </c>
      <c r="D47" s="3" t="s">
        <v>1</v>
      </c>
      <c r="E47" s="3" t="s">
        <v>2</v>
      </c>
      <c r="F47" s="40" t="s">
        <v>3</v>
      </c>
      <c r="G47" s="42"/>
      <c r="H47" s="3" t="s">
        <v>4</v>
      </c>
      <c r="I47" s="3" t="s">
        <v>5</v>
      </c>
      <c r="J47" s="40" t="s">
        <v>6</v>
      </c>
      <c r="K47" s="42"/>
      <c r="L47" s="3" t="s">
        <v>7</v>
      </c>
      <c r="M47" s="3" t="s">
        <v>8</v>
      </c>
      <c r="N47" s="3" t="s">
        <v>9</v>
      </c>
      <c r="O47" s="3" t="s">
        <v>10</v>
      </c>
      <c r="P47" s="3" t="s">
        <v>11</v>
      </c>
      <c r="Q47" s="50" t="s">
        <v>25</v>
      </c>
      <c r="R47" s="46" t="s">
        <v>26</v>
      </c>
      <c r="S47" s="48" t="s">
        <v>27</v>
      </c>
    </row>
    <row r="48" spans="1:19" ht="16.5" customHeight="1" x14ac:dyDescent="0.4">
      <c r="A48" s="14"/>
      <c r="B48" s="14"/>
      <c r="C48" s="40" t="s">
        <v>31</v>
      </c>
      <c r="D48" s="41"/>
      <c r="E48" s="42"/>
      <c r="F48" s="13" t="s">
        <v>31</v>
      </c>
      <c r="G48" s="14" t="s">
        <v>26</v>
      </c>
      <c r="H48" s="40" t="s">
        <v>26</v>
      </c>
      <c r="I48" s="42"/>
      <c r="J48" s="13" t="s">
        <v>26</v>
      </c>
      <c r="K48" s="14" t="s">
        <v>31</v>
      </c>
      <c r="L48" s="40" t="s">
        <v>31</v>
      </c>
      <c r="M48" s="41"/>
      <c r="N48" s="41"/>
      <c r="O48" s="41"/>
      <c r="P48" s="42"/>
      <c r="Q48" s="51"/>
      <c r="R48" s="47"/>
      <c r="S48" s="49"/>
    </row>
    <row r="49" spans="1:19" ht="22.5" x14ac:dyDescent="0.4">
      <c r="A49" s="6" t="s">
        <v>13</v>
      </c>
      <c r="B49" s="4" t="s">
        <v>14</v>
      </c>
      <c r="C49" s="5">
        <f t="shared" ref="C49:P49" si="9">ROUNDUP(C41,-2)</f>
        <v>22600</v>
      </c>
      <c r="D49" s="5">
        <f t="shared" si="9"/>
        <v>18400</v>
      </c>
      <c r="E49" s="5">
        <f t="shared" si="9"/>
        <v>20500</v>
      </c>
      <c r="F49" s="5">
        <f t="shared" si="9"/>
        <v>12300</v>
      </c>
      <c r="G49" s="5">
        <f t="shared" si="9"/>
        <v>12300</v>
      </c>
      <c r="H49" s="5">
        <f t="shared" si="9"/>
        <v>26800</v>
      </c>
      <c r="I49" s="5">
        <f t="shared" si="9"/>
        <v>26900</v>
      </c>
      <c r="J49" s="5">
        <f t="shared" si="9"/>
        <v>11200</v>
      </c>
      <c r="K49" s="5">
        <f t="shared" si="9"/>
        <v>11200</v>
      </c>
      <c r="L49" s="5">
        <f t="shared" si="9"/>
        <v>19200</v>
      </c>
      <c r="M49" s="5">
        <f t="shared" si="9"/>
        <v>22900</v>
      </c>
      <c r="N49" s="5">
        <f t="shared" si="9"/>
        <v>22400</v>
      </c>
      <c r="O49" s="5">
        <f t="shared" si="9"/>
        <v>26400</v>
      </c>
      <c r="P49" s="5">
        <f t="shared" si="9"/>
        <v>23100</v>
      </c>
      <c r="Q49" s="5">
        <f>SUM(C49:P49)*2</f>
        <v>552400</v>
      </c>
      <c r="R49" s="5">
        <f>(G49+H49+I49+J49)*2</f>
        <v>154400</v>
      </c>
      <c r="S49" s="5">
        <f>Q49-R49</f>
        <v>398000</v>
      </c>
    </row>
    <row r="50" spans="1:19" ht="22.5" x14ac:dyDescent="0.4">
      <c r="A50" s="6" t="s">
        <v>18</v>
      </c>
      <c r="B50" s="4" t="s">
        <v>14</v>
      </c>
      <c r="C50" s="5">
        <f t="shared" ref="C50:P50" si="10">ROUNDUP(C42,-2)</f>
        <v>3100</v>
      </c>
      <c r="D50" s="5">
        <f t="shared" si="10"/>
        <v>2500</v>
      </c>
      <c r="E50" s="5">
        <f t="shared" si="10"/>
        <v>2800</v>
      </c>
      <c r="F50" s="5">
        <f t="shared" si="10"/>
        <v>1700</v>
      </c>
      <c r="G50" s="5">
        <f t="shared" si="10"/>
        <v>1700</v>
      </c>
      <c r="H50" s="5">
        <f t="shared" si="10"/>
        <v>5800</v>
      </c>
      <c r="I50" s="5">
        <f t="shared" si="10"/>
        <v>4900</v>
      </c>
      <c r="J50" s="5">
        <f t="shared" si="10"/>
        <v>1400</v>
      </c>
      <c r="K50" s="5">
        <f t="shared" si="10"/>
        <v>1400</v>
      </c>
      <c r="L50" s="5">
        <f t="shared" si="10"/>
        <v>2600</v>
      </c>
      <c r="M50" s="5">
        <f t="shared" si="10"/>
        <v>3600</v>
      </c>
      <c r="N50" s="5">
        <f t="shared" si="10"/>
        <v>4600</v>
      </c>
      <c r="O50" s="5">
        <f t="shared" si="10"/>
        <v>6000</v>
      </c>
      <c r="P50" s="5">
        <f t="shared" si="10"/>
        <v>4000</v>
      </c>
      <c r="Q50" s="5">
        <f>SUM(C50:P50)*2</f>
        <v>92200</v>
      </c>
      <c r="R50" s="5">
        <f t="shared" ref="R50:R51" si="11">(G50+H50+I50+J50)*2</f>
        <v>27600</v>
      </c>
      <c r="S50" s="5">
        <f>Q50-R50</f>
        <v>64600</v>
      </c>
    </row>
    <row r="51" spans="1:19" ht="22.5" x14ac:dyDescent="0.4">
      <c r="A51" s="7" t="s">
        <v>19</v>
      </c>
      <c r="B51" s="4" t="s">
        <v>14</v>
      </c>
      <c r="C51" s="5">
        <f t="shared" ref="C51:P51" si="12">ROUNDUP(C43,-2)</f>
        <v>11300</v>
      </c>
      <c r="D51" s="5">
        <f t="shared" si="12"/>
        <v>10000</v>
      </c>
      <c r="E51" s="5">
        <f t="shared" si="12"/>
        <v>14100</v>
      </c>
      <c r="F51" s="5">
        <f t="shared" si="12"/>
        <v>3500</v>
      </c>
      <c r="G51" s="5">
        <f t="shared" si="12"/>
        <v>13900</v>
      </c>
      <c r="H51" s="5">
        <f t="shared" si="12"/>
        <v>23600</v>
      </c>
      <c r="I51" s="5">
        <f t="shared" si="12"/>
        <v>19000</v>
      </c>
      <c r="J51" s="5">
        <f t="shared" si="12"/>
        <v>2600</v>
      </c>
      <c r="K51" s="5">
        <f t="shared" si="12"/>
        <v>10100</v>
      </c>
      <c r="L51" s="5">
        <f t="shared" si="12"/>
        <v>10600</v>
      </c>
      <c r="M51" s="5">
        <f t="shared" si="12"/>
        <v>15500</v>
      </c>
      <c r="N51" s="5">
        <f t="shared" si="12"/>
        <v>17100</v>
      </c>
      <c r="O51" s="5">
        <f t="shared" si="12"/>
        <v>19100</v>
      </c>
      <c r="P51" s="5">
        <f t="shared" si="12"/>
        <v>13500</v>
      </c>
      <c r="Q51" s="5">
        <f>SUM(C51:P51)*2</f>
        <v>367800</v>
      </c>
      <c r="R51" s="5">
        <f t="shared" si="11"/>
        <v>118200</v>
      </c>
      <c r="S51" s="5">
        <f>Q51-R51</f>
        <v>249600</v>
      </c>
    </row>
    <row r="52" spans="1:19" ht="22.5" x14ac:dyDescent="0.4">
      <c r="A52" s="6" t="s">
        <v>12</v>
      </c>
      <c r="B52" s="4" t="s">
        <v>14</v>
      </c>
      <c r="C52" s="5">
        <f>SUM(C49:C51)</f>
        <v>37000</v>
      </c>
      <c r="D52" s="5">
        <f t="shared" ref="D52" si="13">SUM(D49:D51)</f>
        <v>30900</v>
      </c>
      <c r="E52" s="5">
        <f t="shared" ref="E52" si="14">SUM(E49:E51)</f>
        <v>37400</v>
      </c>
      <c r="F52" s="5">
        <f t="shared" ref="F52:G52" si="15">SUM(F49:F51)</f>
        <v>17500</v>
      </c>
      <c r="G52" s="5">
        <f t="shared" si="15"/>
        <v>27900</v>
      </c>
      <c r="H52" s="5">
        <f t="shared" ref="H52" si="16">SUM(H49:H51)</f>
        <v>56200</v>
      </c>
      <c r="I52" s="5">
        <f t="shared" ref="I52" si="17">SUM(I49:I51)</f>
        <v>50800</v>
      </c>
      <c r="J52" s="5">
        <f t="shared" ref="J52:K52" si="18">SUM(J49:J51)</f>
        <v>15200</v>
      </c>
      <c r="K52" s="5">
        <f t="shared" si="18"/>
        <v>22700</v>
      </c>
      <c r="L52" s="5">
        <f t="shared" ref="L52" si="19">SUM(L49:L51)</f>
        <v>32400</v>
      </c>
      <c r="M52" s="5">
        <f t="shared" ref="M52" si="20">SUM(M49:M51)</f>
        <v>42000</v>
      </c>
      <c r="N52" s="5">
        <f t="shared" ref="N52" si="21">SUM(N49:N51)</f>
        <v>44100</v>
      </c>
      <c r="O52" s="5">
        <f t="shared" ref="O52" si="22">SUM(O49:O51)</f>
        <v>51500</v>
      </c>
      <c r="P52" s="5">
        <f t="shared" ref="P52" si="23">SUM(P49:P51)</f>
        <v>40600</v>
      </c>
      <c r="Q52" s="5">
        <f>SUM(C52:P52)*2</f>
        <v>1012400</v>
      </c>
      <c r="R52" s="5">
        <f>SUM(R49:R51)</f>
        <v>300200</v>
      </c>
      <c r="S52" s="5">
        <f>SUM(S49:S51)</f>
        <v>712200</v>
      </c>
    </row>
    <row r="53" spans="1:19" x14ac:dyDescent="0.4">
      <c r="A53" s="2" t="s">
        <v>29</v>
      </c>
    </row>
    <row r="54" spans="1:19" x14ac:dyDescent="0.4">
      <c r="A54" s="2" t="s">
        <v>33</v>
      </c>
    </row>
    <row r="55" spans="1:19" x14ac:dyDescent="0.4">
      <c r="A55" s="2" t="s">
        <v>30</v>
      </c>
    </row>
  </sheetData>
  <mergeCells count="40">
    <mergeCell ref="S47:S48"/>
    <mergeCell ref="Q47:Q48"/>
    <mergeCell ref="Q39:Q40"/>
    <mergeCell ref="R39:R40"/>
    <mergeCell ref="S39:S40"/>
    <mergeCell ref="L40:P40"/>
    <mergeCell ref="C48:E48"/>
    <mergeCell ref="H48:I48"/>
    <mergeCell ref="L48:P48"/>
    <mergeCell ref="R47:R48"/>
    <mergeCell ref="F39:G39"/>
    <mergeCell ref="J39:K39"/>
    <mergeCell ref="F47:G47"/>
    <mergeCell ref="J47:K47"/>
    <mergeCell ref="C40:E40"/>
    <mergeCell ref="H40:I40"/>
    <mergeCell ref="A47:B47"/>
    <mergeCell ref="C2:Q2"/>
    <mergeCell ref="A5:A8"/>
    <mergeCell ref="A9:A12"/>
    <mergeCell ref="A13:A16"/>
    <mergeCell ref="A17:B17"/>
    <mergeCell ref="A2:B3"/>
    <mergeCell ref="A39:B39"/>
    <mergeCell ref="A20:B21"/>
    <mergeCell ref="C20:Q20"/>
    <mergeCell ref="A23:A26"/>
    <mergeCell ref="A27:A30"/>
    <mergeCell ref="A31:A34"/>
    <mergeCell ref="A35:B35"/>
    <mergeCell ref="F3:G3"/>
    <mergeCell ref="J3:K3"/>
    <mergeCell ref="C4:E4"/>
    <mergeCell ref="H4:I4"/>
    <mergeCell ref="L4:P4"/>
    <mergeCell ref="C22:E22"/>
    <mergeCell ref="H22:I22"/>
    <mergeCell ref="L22:P22"/>
    <mergeCell ref="F21:G21"/>
    <mergeCell ref="J21:K2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2341-28E3-4115-970B-47CDCC44874C}">
  <sheetPr>
    <tabColor theme="9" tint="-0.499984740745262"/>
  </sheetPr>
  <dimension ref="A1:G16"/>
  <sheetViews>
    <sheetView tabSelected="1" view="pageBreakPreview" zoomScaleNormal="100" zoomScaleSheetLayoutView="100" workbookViewId="0">
      <selection activeCell="A2" sqref="A2"/>
    </sheetView>
  </sheetViews>
  <sheetFormatPr defaultColWidth="8.125" defaultRowHeight="45" customHeight="1" x14ac:dyDescent="0.4"/>
  <cols>
    <col min="1" max="1" width="23.875" style="15" customWidth="1"/>
    <col min="2" max="2" width="14.125" style="15" customWidth="1"/>
    <col min="3" max="3" width="8.625" style="15" customWidth="1"/>
    <col min="4" max="4" width="15.625" style="15" customWidth="1"/>
    <col min="5" max="5" width="12.75" style="15" customWidth="1"/>
    <col min="6" max="6" width="17.75" style="15" customWidth="1"/>
    <col min="7" max="256" width="8.125" style="15"/>
    <col min="257" max="257" width="19.5" style="15" customWidth="1"/>
    <col min="258" max="258" width="14.125" style="15" customWidth="1"/>
    <col min="259" max="259" width="6.5" style="15" customWidth="1"/>
    <col min="260" max="261" width="12.75" style="15" customWidth="1"/>
    <col min="262" max="262" width="17.75" style="15" customWidth="1"/>
    <col min="263" max="512" width="8.125" style="15"/>
    <col min="513" max="513" width="19.5" style="15" customWidth="1"/>
    <col min="514" max="514" width="14.125" style="15" customWidth="1"/>
    <col min="515" max="515" width="6.5" style="15" customWidth="1"/>
    <col min="516" max="517" width="12.75" style="15" customWidth="1"/>
    <col min="518" max="518" width="17.75" style="15" customWidth="1"/>
    <col min="519" max="768" width="8.125" style="15"/>
    <col min="769" max="769" width="19.5" style="15" customWidth="1"/>
    <col min="770" max="770" width="14.125" style="15" customWidth="1"/>
    <col min="771" max="771" width="6.5" style="15" customWidth="1"/>
    <col min="772" max="773" width="12.75" style="15" customWidth="1"/>
    <col min="774" max="774" width="17.75" style="15" customWidth="1"/>
    <col min="775" max="1024" width="8.125" style="15"/>
    <col min="1025" max="1025" width="19.5" style="15" customWidth="1"/>
    <col min="1026" max="1026" width="14.125" style="15" customWidth="1"/>
    <col min="1027" max="1027" width="6.5" style="15" customWidth="1"/>
    <col min="1028" max="1029" width="12.75" style="15" customWidth="1"/>
    <col min="1030" max="1030" width="17.75" style="15" customWidth="1"/>
    <col min="1031" max="1280" width="8.125" style="15"/>
    <col min="1281" max="1281" width="19.5" style="15" customWidth="1"/>
    <col min="1282" max="1282" width="14.125" style="15" customWidth="1"/>
    <col min="1283" max="1283" width="6.5" style="15" customWidth="1"/>
    <col min="1284" max="1285" width="12.75" style="15" customWidth="1"/>
    <col min="1286" max="1286" width="17.75" style="15" customWidth="1"/>
    <col min="1287" max="1536" width="8.125" style="15"/>
    <col min="1537" max="1537" width="19.5" style="15" customWidth="1"/>
    <col min="1538" max="1538" width="14.125" style="15" customWidth="1"/>
    <col min="1539" max="1539" width="6.5" style="15" customWidth="1"/>
    <col min="1540" max="1541" width="12.75" style="15" customWidth="1"/>
    <col min="1542" max="1542" width="17.75" style="15" customWidth="1"/>
    <col min="1543" max="1792" width="8.125" style="15"/>
    <col min="1793" max="1793" width="19.5" style="15" customWidth="1"/>
    <col min="1794" max="1794" width="14.125" style="15" customWidth="1"/>
    <col min="1795" max="1795" width="6.5" style="15" customWidth="1"/>
    <col min="1796" max="1797" width="12.75" style="15" customWidth="1"/>
    <col min="1798" max="1798" width="17.75" style="15" customWidth="1"/>
    <col min="1799" max="2048" width="8.125" style="15"/>
    <col min="2049" max="2049" width="19.5" style="15" customWidth="1"/>
    <col min="2050" max="2050" width="14.125" style="15" customWidth="1"/>
    <col min="2051" max="2051" width="6.5" style="15" customWidth="1"/>
    <col min="2052" max="2053" width="12.75" style="15" customWidth="1"/>
    <col min="2054" max="2054" width="17.75" style="15" customWidth="1"/>
    <col min="2055" max="2304" width="8.125" style="15"/>
    <col min="2305" max="2305" width="19.5" style="15" customWidth="1"/>
    <col min="2306" max="2306" width="14.125" style="15" customWidth="1"/>
    <col min="2307" max="2307" width="6.5" style="15" customWidth="1"/>
    <col min="2308" max="2309" width="12.75" style="15" customWidth="1"/>
    <col min="2310" max="2310" width="17.75" style="15" customWidth="1"/>
    <col min="2311" max="2560" width="8.125" style="15"/>
    <col min="2561" max="2561" width="19.5" style="15" customWidth="1"/>
    <col min="2562" max="2562" width="14.125" style="15" customWidth="1"/>
    <col min="2563" max="2563" width="6.5" style="15" customWidth="1"/>
    <col min="2564" max="2565" width="12.75" style="15" customWidth="1"/>
    <col min="2566" max="2566" width="17.75" style="15" customWidth="1"/>
    <col min="2567" max="2816" width="8.125" style="15"/>
    <col min="2817" max="2817" width="19.5" style="15" customWidth="1"/>
    <col min="2818" max="2818" width="14.125" style="15" customWidth="1"/>
    <col min="2819" max="2819" width="6.5" style="15" customWidth="1"/>
    <col min="2820" max="2821" width="12.75" style="15" customWidth="1"/>
    <col min="2822" max="2822" width="17.75" style="15" customWidth="1"/>
    <col min="2823" max="3072" width="8.125" style="15"/>
    <col min="3073" max="3073" width="19.5" style="15" customWidth="1"/>
    <col min="3074" max="3074" width="14.125" style="15" customWidth="1"/>
    <col min="3075" max="3075" width="6.5" style="15" customWidth="1"/>
    <col min="3076" max="3077" width="12.75" style="15" customWidth="1"/>
    <col min="3078" max="3078" width="17.75" style="15" customWidth="1"/>
    <col min="3079" max="3328" width="8.125" style="15"/>
    <col min="3329" max="3329" width="19.5" style="15" customWidth="1"/>
    <col min="3330" max="3330" width="14.125" style="15" customWidth="1"/>
    <col min="3331" max="3331" width="6.5" style="15" customWidth="1"/>
    <col min="3332" max="3333" width="12.75" style="15" customWidth="1"/>
    <col min="3334" max="3334" width="17.75" style="15" customWidth="1"/>
    <col min="3335" max="3584" width="8.125" style="15"/>
    <col min="3585" max="3585" width="19.5" style="15" customWidth="1"/>
    <col min="3586" max="3586" width="14.125" style="15" customWidth="1"/>
    <col min="3587" max="3587" width="6.5" style="15" customWidth="1"/>
    <col min="3588" max="3589" width="12.75" style="15" customWidth="1"/>
    <col min="3590" max="3590" width="17.75" style="15" customWidth="1"/>
    <col min="3591" max="3840" width="8.125" style="15"/>
    <col min="3841" max="3841" width="19.5" style="15" customWidth="1"/>
    <col min="3842" max="3842" width="14.125" style="15" customWidth="1"/>
    <col min="3843" max="3843" width="6.5" style="15" customWidth="1"/>
    <col min="3844" max="3845" width="12.75" style="15" customWidth="1"/>
    <col min="3846" max="3846" width="17.75" style="15" customWidth="1"/>
    <col min="3847" max="4096" width="8.125" style="15"/>
    <col min="4097" max="4097" width="19.5" style="15" customWidth="1"/>
    <col min="4098" max="4098" width="14.125" style="15" customWidth="1"/>
    <col min="4099" max="4099" width="6.5" style="15" customWidth="1"/>
    <col min="4100" max="4101" width="12.75" style="15" customWidth="1"/>
    <col min="4102" max="4102" width="17.75" style="15" customWidth="1"/>
    <col min="4103" max="4352" width="8.125" style="15"/>
    <col min="4353" max="4353" width="19.5" style="15" customWidth="1"/>
    <col min="4354" max="4354" width="14.125" style="15" customWidth="1"/>
    <col min="4355" max="4355" width="6.5" style="15" customWidth="1"/>
    <col min="4356" max="4357" width="12.75" style="15" customWidth="1"/>
    <col min="4358" max="4358" width="17.75" style="15" customWidth="1"/>
    <col min="4359" max="4608" width="8.125" style="15"/>
    <col min="4609" max="4609" width="19.5" style="15" customWidth="1"/>
    <col min="4610" max="4610" width="14.125" style="15" customWidth="1"/>
    <col min="4611" max="4611" width="6.5" style="15" customWidth="1"/>
    <col min="4612" max="4613" width="12.75" style="15" customWidth="1"/>
    <col min="4614" max="4614" width="17.75" style="15" customWidth="1"/>
    <col min="4615" max="4864" width="8.125" style="15"/>
    <col min="4865" max="4865" width="19.5" style="15" customWidth="1"/>
    <col min="4866" max="4866" width="14.125" style="15" customWidth="1"/>
    <col min="4867" max="4867" width="6.5" style="15" customWidth="1"/>
    <col min="4868" max="4869" width="12.75" style="15" customWidth="1"/>
    <col min="4870" max="4870" width="17.75" style="15" customWidth="1"/>
    <col min="4871" max="5120" width="8.125" style="15"/>
    <col min="5121" max="5121" width="19.5" style="15" customWidth="1"/>
    <col min="5122" max="5122" width="14.125" style="15" customWidth="1"/>
    <col min="5123" max="5123" width="6.5" style="15" customWidth="1"/>
    <col min="5124" max="5125" width="12.75" style="15" customWidth="1"/>
    <col min="5126" max="5126" width="17.75" style="15" customWidth="1"/>
    <col min="5127" max="5376" width="8.125" style="15"/>
    <col min="5377" max="5377" width="19.5" style="15" customWidth="1"/>
    <col min="5378" max="5378" width="14.125" style="15" customWidth="1"/>
    <col min="5379" max="5379" width="6.5" style="15" customWidth="1"/>
    <col min="5380" max="5381" width="12.75" style="15" customWidth="1"/>
    <col min="5382" max="5382" width="17.75" style="15" customWidth="1"/>
    <col min="5383" max="5632" width="8.125" style="15"/>
    <col min="5633" max="5633" width="19.5" style="15" customWidth="1"/>
    <col min="5634" max="5634" width="14.125" style="15" customWidth="1"/>
    <col min="5635" max="5635" width="6.5" style="15" customWidth="1"/>
    <col min="5636" max="5637" width="12.75" style="15" customWidth="1"/>
    <col min="5638" max="5638" width="17.75" style="15" customWidth="1"/>
    <col min="5639" max="5888" width="8.125" style="15"/>
    <col min="5889" max="5889" width="19.5" style="15" customWidth="1"/>
    <col min="5890" max="5890" width="14.125" style="15" customWidth="1"/>
    <col min="5891" max="5891" width="6.5" style="15" customWidth="1"/>
    <col min="5892" max="5893" width="12.75" style="15" customWidth="1"/>
    <col min="5894" max="5894" width="17.75" style="15" customWidth="1"/>
    <col min="5895" max="6144" width="8.125" style="15"/>
    <col min="6145" max="6145" width="19.5" style="15" customWidth="1"/>
    <col min="6146" max="6146" width="14.125" style="15" customWidth="1"/>
    <col min="6147" max="6147" width="6.5" style="15" customWidth="1"/>
    <col min="6148" max="6149" width="12.75" style="15" customWidth="1"/>
    <col min="6150" max="6150" width="17.75" style="15" customWidth="1"/>
    <col min="6151" max="6400" width="8.125" style="15"/>
    <col min="6401" max="6401" width="19.5" style="15" customWidth="1"/>
    <col min="6402" max="6402" width="14.125" style="15" customWidth="1"/>
    <col min="6403" max="6403" width="6.5" style="15" customWidth="1"/>
    <col min="6404" max="6405" width="12.75" style="15" customWidth="1"/>
    <col min="6406" max="6406" width="17.75" style="15" customWidth="1"/>
    <col min="6407" max="6656" width="8.125" style="15"/>
    <col min="6657" max="6657" width="19.5" style="15" customWidth="1"/>
    <col min="6658" max="6658" width="14.125" style="15" customWidth="1"/>
    <col min="6659" max="6659" width="6.5" style="15" customWidth="1"/>
    <col min="6660" max="6661" width="12.75" style="15" customWidth="1"/>
    <col min="6662" max="6662" width="17.75" style="15" customWidth="1"/>
    <col min="6663" max="6912" width="8.125" style="15"/>
    <col min="6913" max="6913" width="19.5" style="15" customWidth="1"/>
    <col min="6914" max="6914" width="14.125" style="15" customWidth="1"/>
    <col min="6915" max="6915" width="6.5" style="15" customWidth="1"/>
    <col min="6916" max="6917" width="12.75" style="15" customWidth="1"/>
    <col min="6918" max="6918" width="17.75" style="15" customWidth="1"/>
    <col min="6919" max="7168" width="8.125" style="15"/>
    <col min="7169" max="7169" width="19.5" style="15" customWidth="1"/>
    <col min="7170" max="7170" width="14.125" style="15" customWidth="1"/>
    <col min="7171" max="7171" width="6.5" style="15" customWidth="1"/>
    <col min="7172" max="7173" width="12.75" style="15" customWidth="1"/>
    <col min="7174" max="7174" width="17.75" style="15" customWidth="1"/>
    <col min="7175" max="7424" width="8.125" style="15"/>
    <col min="7425" max="7425" width="19.5" style="15" customWidth="1"/>
    <col min="7426" max="7426" width="14.125" style="15" customWidth="1"/>
    <col min="7427" max="7427" width="6.5" style="15" customWidth="1"/>
    <col min="7428" max="7429" width="12.75" style="15" customWidth="1"/>
    <col min="7430" max="7430" width="17.75" style="15" customWidth="1"/>
    <col min="7431" max="7680" width="8.125" style="15"/>
    <col min="7681" max="7681" width="19.5" style="15" customWidth="1"/>
    <col min="7682" max="7682" width="14.125" style="15" customWidth="1"/>
    <col min="7683" max="7683" width="6.5" style="15" customWidth="1"/>
    <col min="7684" max="7685" width="12.75" style="15" customWidth="1"/>
    <col min="7686" max="7686" width="17.75" style="15" customWidth="1"/>
    <col min="7687" max="7936" width="8.125" style="15"/>
    <col min="7937" max="7937" width="19.5" style="15" customWidth="1"/>
    <col min="7938" max="7938" width="14.125" style="15" customWidth="1"/>
    <col min="7939" max="7939" width="6.5" style="15" customWidth="1"/>
    <col min="7940" max="7941" width="12.75" style="15" customWidth="1"/>
    <col min="7942" max="7942" width="17.75" style="15" customWidth="1"/>
    <col min="7943" max="8192" width="8.125" style="15"/>
    <col min="8193" max="8193" width="19.5" style="15" customWidth="1"/>
    <col min="8194" max="8194" width="14.125" style="15" customWidth="1"/>
    <col min="8195" max="8195" width="6.5" style="15" customWidth="1"/>
    <col min="8196" max="8197" width="12.75" style="15" customWidth="1"/>
    <col min="8198" max="8198" width="17.75" style="15" customWidth="1"/>
    <col min="8199" max="8448" width="8.125" style="15"/>
    <col min="8449" max="8449" width="19.5" style="15" customWidth="1"/>
    <col min="8450" max="8450" width="14.125" style="15" customWidth="1"/>
    <col min="8451" max="8451" width="6.5" style="15" customWidth="1"/>
    <col min="8452" max="8453" width="12.75" style="15" customWidth="1"/>
    <col min="8454" max="8454" width="17.75" style="15" customWidth="1"/>
    <col min="8455" max="8704" width="8.125" style="15"/>
    <col min="8705" max="8705" width="19.5" style="15" customWidth="1"/>
    <col min="8706" max="8706" width="14.125" style="15" customWidth="1"/>
    <col min="8707" max="8707" width="6.5" style="15" customWidth="1"/>
    <col min="8708" max="8709" width="12.75" style="15" customWidth="1"/>
    <col min="8710" max="8710" width="17.75" style="15" customWidth="1"/>
    <col min="8711" max="8960" width="8.125" style="15"/>
    <col min="8961" max="8961" width="19.5" style="15" customWidth="1"/>
    <col min="8962" max="8962" width="14.125" style="15" customWidth="1"/>
    <col min="8963" max="8963" width="6.5" style="15" customWidth="1"/>
    <col min="8964" max="8965" width="12.75" style="15" customWidth="1"/>
    <col min="8966" max="8966" width="17.75" style="15" customWidth="1"/>
    <col min="8967" max="9216" width="8.125" style="15"/>
    <col min="9217" max="9217" width="19.5" style="15" customWidth="1"/>
    <col min="9218" max="9218" width="14.125" style="15" customWidth="1"/>
    <col min="9219" max="9219" width="6.5" style="15" customWidth="1"/>
    <col min="9220" max="9221" width="12.75" style="15" customWidth="1"/>
    <col min="9222" max="9222" width="17.75" style="15" customWidth="1"/>
    <col min="9223" max="9472" width="8.125" style="15"/>
    <col min="9473" max="9473" width="19.5" style="15" customWidth="1"/>
    <col min="9474" max="9474" width="14.125" style="15" customWidth="1"/>
    <col min="9475" max="9475" width="6.5" style="15" customWidth="1"/>
    <col min="9476" max="9477" width="12.75" style="15" customWidth="1"/>
    <col min="9478" max="9478" width="17.75" style="15" customWidth="1"/>
    <col min="9479" max="9728" width="8.125" style="15"/>
    <col min="9729" max="9729" width="19.5" style="15" customWidth="1"/>
    <col min="9730" max="9730" width="14.125" style="15" customWidth="1"/>
    <col min="9731" max="9731" width="6.5" style="15" customWidth="1"/>
    <col min="9732" max="9733" width="12.75" style="15" customWidth="1"/>
    <col min="9734" max="9734" width="17.75" style="15" customWidth="1"/>
    <col min="9735" max="9984" width="8.125" style="15"/>
    <col min="9985" max="9985" width="19.5" style="15" customWidth="1"/>
    <col min="9986" max="9986" width="14.125" style="15" customWidth="1"/>
    <col min="9987" max="9987" width="6.5" style="15" customWidth="1"/>
    <col min="9988" max="9989" width="12.75" style="15" customWidth="1"/>
    <col min="9990" max="9990" width="17.75" style="15" customWidth="1"/>
    <col min="9991" max="10240" width="8.125" style="15"/>
    <col min="10241" max="10241" width="19.5" style="15" customWidth="1"/>
    <col min="10242" max="10242" width="14.125" style="15" customWidth="1"/>
    <col min="10243" max="10243" width="6.5" style="15" customWidth="1"/>
    <col min="10244" max="10245" width="12.75" style="15" customWidth="1"/>
    <col min="10246" max="10246" width="17.75" style="15" customWidth="1"/>
    <col min="10247" max="10496" width="8.125" style="15"/>
    <col min="10497" max="10497" width="19.5" style="15" customWidth="1"/>
    <col min="10498" max="10498" width="14.125" style="15" customWidth="1"/>
    <col min="10499" max="10499" width="6.5" style="15" customWidth="1"/>
    <col min="10500" max="10501" width="12.75" style="15" customWidth="1"/>
    <col min="10502" max="10502" width="17.75" style="15" customWidth="1"/>
    <col min="10503" max="10752" width="8.125" style="15"/>
    <col min="10753" max="10753" width="19.5" style="15" customWidth="1"/>
    <col min="10754" max="10754" width="14.125" style="15" customWidth="1"/>
    <col min="10755" max="10755" width="6.5" style="15" customWidth="1"/>
    <col min="10756" max="10757" width="12.75" style="15" customWidth="1"/>
    <col min="10758" max="10758" width="17.75" style="15" customWidth="1"/>
    <col min="10759" max="11008" width="8.125" style="15"/>
    <col min="11009" max="11009" width="19.5" style="15" customWidth="1"/>
    <col min="11010" max="11010" width="14.125" style="15" customWidth="1"/>
    <col min="11011" max="11011" width="6.5" style="15" customWidth="1"/>
    <col min="11012" max="11013" width="12.75" style="15" customWidth="1"/>
    <col min="11014" max="11014" width="17.75" style="15" customWidth="1"/>
    <col min="11015" max="11264" width="8.125" style="15"/>
    <col min="11265" max="11265" width="19.5" style="15" customWidth="1"/>
    <col min="11266" max="11266" width="14.125" style="15" customWidth="1"/>
    <col min="11267" max="11267" width="6.5" style="15" customWidth="1"/>
    <col min="11268" max="11269" width="12.75" style="15" customWidth="1"/>
    <col min="11270" max="11270" width="17.75" style="15" customWidth="1"/>
    <col min="11271" max="11520" width="8.125" style="15"/>
    <col min="11521" max="11521" width="19.5" style="15" customWidth="1"/>
    <col min="11522" max="11522" width="14.125" style="15" customWidth="1"/>
    <col min="11523" max="11523" width="6.5" style="15" customWidth="1"/>
    <col min="11524" max="11525" width="12.75" style="15" customWidth="1"/>
    <col min="11526" max="11526" width="17.75" style="15" customWidth="1"/>
    <col min="11527" max="11776" width="8.125" style="15"/>
    <col min="11777" max="11777" width="19.5" style="15" customWidth="1"/>
    <col min="11778" max="11778" width="14.125" style="15" customWidth="1"/>
    <col min="11779" max="11779" width="6.5" style="15" customWidth="1"/>
    <col min="11780" max="11781" width="12.75" style="15" customWidth="1"/>
    <col min="11782" max="11782" width="17.75" style="15" customWidth="1"/>
    <col min="11783" max="12032" width="8.125" style="15"/>
    <col min="12033" max="12033" width="19.5" style="15" customWidth="1"/>
    <col min="12034" max="12034" width="14.125" style="15" customWidth="1"/>
    <col min="12035" max="12035" width="6.5" style="15" customWidth="1"/>
    <col min="12036" max="12037" width="12.75" style="15" customWidth="1"/>
    <col min="12038" max="12038" width="17.75" style="15" customWidth="1"/>
    <col min="12039" max="12288" width="8.125" style="15"/>
    <col min="12289" max="12289" width="19.5" style="15" customWidth="1"/>
    <col min="12290" max="12290" width="14.125" style="15" customWidth="1"/>
    <col min="12291" max="12291" width="6.5" style="15" customWidth="1"/>
    <col min="12292" max="12293" width="12.75" style="15" customWidth="1"/>
    <col min="12294" max="12294" width="17.75" style="15" customWidth="1"/>
    <col min="12295" max="12544" width="8.125" style="15"/>
    <col min="12545" max="12545" width="19.5" style="15" customWidth="1"/>
    <col min="12546" max="12546" width="14.125" style="15" customWidth="1"/>
    <col min="12547" max="12547" width="6.5" style="15" customWidth="1"/>
    <col min="12548" max="12549" width="12.75" style="15" customWidth="1"/>
    <col min="12550" max="12550" width="17.75" style="15" customWidth="1"/>
    <col min="12551" max="12800" width="8.125" style="15"/>
    <col min="12801" max="12801" width="19.5" style="15" customWidth="1"/>
    <col min="12802" max="12802" width="14.125" style="15" customWidth="1"/>
    <col min="12803" max="12803" width="6.5" style="15" customWidth="1"/>
    <col min="12804" max="12805" width="12.75" style="15" customWidth="1"/>
    <col min="12806" max="12806" width="17.75" style="15" customWidth="1"/>
    <col min="12807" max="13056" width="8.125" style="15"/>
    <col min="13057" max="13057" width="19.5" style="15" customWidth="1"/>
    <col min="13058" max="13058" width="14.125" style="15" customWidth="1"/>
    <col min="13059" max="13059" width="6.5" style="15" customWidth="1"/>
    <col min="13060" max="13061" width="12.75" style="15" customWidth="1"/>
    <col min="13062" max="13062" width="17.75" style="15" customWidth="1"/>
    <col min="13063" max="13312" width="8.125" style="15"/>
    <col min="13313" max="13313" width="19.5" style="15" customWidth="1"/>
    <col min="13314" max="13314" width="14.125" style="15" customWidth="1"/>
    <col min="13315" max="13315" width="6.5" style="15" customWidth="1"/>
    <col min="13316" max="13317" width="12.75" style="15" customWidth="1"/>
    <col min="13318" max="13318" width="17.75" style="15" customWidth="1"/>
    <col min="13319" max="13568" width="8.125" style="15"/>
    <col min="13569" max="13569" width="19.5" style="15" customWidth="1"/>
    <col min="13570" max="13570" width="14.125" style="15" customWidth="1"/>
    <col min="13571" max="13571" width="6.5" style="15" customWidth="1"/>
    <col min="13572" max="13573" width="12.75" style="15" customWidth="1"/>
    <col min="13574" max="13574" width="17.75" style="15" customWidth="1"/>
    <col min="13575" max="13824" width="8.125" style="15"/>
    <col min="13825" max="13825" width="19.5" style="15" customWidth="1"/>
    <col min="13826" max="13826" width="14.125" style="15" customWidth="1"/>
    <col min="13827" max="13827" width="6.5" style="15" customWidth="1"/>
    <col min="13828" max="13829" width="12.75" style="15" customWidth="1"/>
    <col min="13830" max="13830" width="17.75" style="15" customWidth="1"/>
    <col min="13831" max="14080" width="8.125" style="15"/>
    <col min="14081" max="14081" width="19.5" style="15" customWidth="1"/>
    <col min="14082" max="14082" width="14.125" style="15" customWidth="1"/>
    <col min="14083" max="14083" width="6.5" style="15" customWidth="1"/>
    <col min="14084" max="14085" width="12.75" style="15" customWidth="1"/>
    <col min="14086" max="14086" width="17.75" style="15" customWidth="1"/>
    <col min="14087" max="14336" width="8.125" style="15"/>
    <col min="14337" max="14337" width="19.5" style="15" customWidth="1"/>
    <col min="14338" max="14338" width="14.125" style="15" customWidth="1"/>
    <col min="14339" max="14339" width="6.5" style="15" customWidth="1"/>
    <col min="14340" max="14341" width="12.75" style="15" customWidth="1"/>
    <col min="14342" max="14342" width="17.75" style="15" customWidth="1"/>
    <col min="14343" max="14592" width="8.125" style="15"/>
    <col min="14593" max="14593" width="19.5" style="15" customWidth="1"/>
    <col min="14594" max="14594" width="14.125" style="15" customWidth="1"/>
    <col min="14595" max="14595" width="6.5" style="15" customWidth="1"/>
    <col min="14596" max="14597" width="12.75" style="15" customWidth="1"/>
    <col min="14598" max="14598" width="17.75" style="15" customWidth="1"/>
    <col min="14599" max="14848" width="8.125" style="15"/>
    <col min="14849" max="14849" width="19.5" style="15" customWidth="1"/>
    <col min="14850" max="14850" width="14.125" style="15" customWidth="1"/>
    <col min="14851" max="14851" width="6.5" style="15" customWidth="1"/>
    <col min="14852" max="14853" width="12.75" style="15" customWidth="1"/>
    <col min="14854" max="14854" width="17.75" style="15" customWidth="1"/>
    <col min="14855" max="15104" width="8.125" style="15"/>
    <col min="15105" max="15105" width="19.5" style="15" customWidth="1"/>
    <col min="15106" max="15106" width="14.125" style="15" customWidth="1"/>
    <col min="15107" max="15107" width="6.5" style="15" customWidth="1"/>
    <col min="15108" max="15109" width="12.75" style="15" customWidth="1"/>
    <col min="15110" max="15110" width="17.75" style="15" customWidth="1"/>
    <col min="15111" max="15360" width="8.125" style="15"/>
    <col min="15361" max="15361" width="19.5" style="15" customWidth="1"/>
    <col min="15362" max="15362" width="14.125" style="15" customWidth="1"/>
    <col min="15363" max="15363" width="6.5" style="15" customWidth="1"/>
    <col min="15364" max="15365" width="12.75" style="15" customWidth="1"/>
    <col min="15366" max="15366" width="17.75" style="15" customWidth="1"/>
    <col min="15367" max="15616" width="8.125" style="15"/>
    <col min="15617" max="15617" width="19.5" style="15" customWidth="1"/>
    <col min="15618" max="15618" width="14.125" style="15" customWidth="1"/>
    <col min="15619" max="15619" width="6.5" style="15" customWidth="1"/>
    <col min="15620" max="15621" width="12.75" style="15" customWidth="1"/>
    <col min="15622" max="15622" width="17.75" style="15" customWidth="1"/>
    <col min="15623" max="15872" width="8.125" style="15"/>
    <col min="15873" max="15873" width="19.5" style="15" customWidth="1"/>
    <col min="15874" max="15874" width="14.125" style="15" customWidth="1"/>
    <col min="15875" max="15875" width="6.5" style="15" customWidth="1"/>
    <col min="15876" max="15877" width="12.75" style="15" customWidth="1"/>
    <col min="15878" max="15878" width="17.75" style="15" customWidth="1"/>
    <col min="15879" max="16128" width="8.125" style="15"/>
    <col min="16129" max="16129" width="19.5" style="15" customWidth="1"/>
    <col min="16130" max="16130" width="14.125" style="15" customWidth="1"/>
    <col min="16131" max="16131" width="6.5" style="15" customWidth="1"/>
    <col min="16132" max="16133" width="12.75" style="15" customWidth="1"/>
    <col min="16134" max="16134" width="17.75" style="15" customWidth="1"/>
    <col min="16135" max="16384" width="8.125" style="15"/>
  </cols>
  <sheetData>
    <row r="1" spans="1:7" ht="30" customHeight="1" x14ac:dyDescent="0.4">
      <c r="A1" s="53" t="s">
        <v>34</v>
      </c>
      <c r="B1" s="53"/>
      <c r="C1" s="53"/>
      <c r="D1" s="53"/>
      <c r="E1" s="53"/>
      <c r="F1" s="53"/>
    </row>
    <row r="2" spans="1:7" ht="30" customHeight="1" thickBot="1" x14ac:dyDescent="0.2">
      <c r="A2" s="35" t="s">
        <v>51</v>
      </c>
      <c r="B2" s="16"/>
      <c r="C2" s="16"/>
      <c r="D2" s="38"/>
      <c r="E2" s="38"/>
      <c r="F2" s="17" t="s">
        <v>35</v>
      </c>
    </row>
    <row r="3" spans="1:7" ht="45" customHeight="1" x14ac:dyDescent="0.4">
      <c r="A3" s="18" t="s">
        <v>36</v>
      </c>
      <c r="B3" s="19" t="s">
        <v>37</v>
      </c>
      <c r="C3" s="20" t="s">
        <v>38</v>
      </c>
      <c r="D3" s="19" t="s">
        <v>39</v>
      </c>
      <c r="E3" s="36" t="s">
        <v>40</v>
      </c>
      <c r="F3" s="21" t="s">
        <v>41</v>
      </c>
    </row>
    <row r="4" spans="1:7" ht="45" customHeight="1" x14ac:dyDescent="0.4">
      <c r="A4" s="19" t="s">
        <v>42</v>
      </c>
      <c r="B4" s="22">
        <v>13392</v>
      </c>
      <c r="C4" s="18" t="s">
        <v>43</v>
      </c>
      <c r="D4" s="39">
        <v>1814.37</v>
      </c>
      <c r="E4" s="23"/>
      <c r="F4" s="24">
        <f>ROUNDDOWN(B4*E4*0.85,0)</f>
        <v>0</v>
      </c>
    </row>
    <row r="5" spans="1:7" ht="45" customHeight="1" x14ac:dyDescent="0.4">
      <c r="A5" s="19" t="s">
        <v>44</v>
      </c>
      <c r="B5" s="25">
        <v>727200</v>
      </c>
      <c r="C5" s="18" t="s">
        <v>45</v>
      </c>
      <c r="D5" s="39">
        <v>17.57</v>
      </c>
      <c r="E5" s="26"/>
      <c r="F5" s="24">
        <f>ROUNDDOWN(B5*E5,0)</f>
        <v>0</v>
      </c>
    </row>
    <row r="6" spans="1:7" ht="45" customHeight="1" x14ac:dyDescent="0.4">
      <c r="A6" s="19" t="s">
        <v>46</v>
      </c>
      <c r="B6" s="27">
        <v>1567600</v>
      </c>
      <c r="C6" s="18" t="s">
        <v>45</v>
      </c>
      <c r="D6" s="39">
        <v>16.41</v>
      </c>
      <c r="E6" s="26"/>
      <c r="F6" s="24">
        <f>ROUNDDOWN(B6*E6,0)</f>
        <v>0</v>
      </c>
    </row>
    <row r="7" spans="1:7" ht="45" customHeight="1" thickBot="1" x14ac:dyDescent="0.45">
      <c r="A7" s="54" t="s">
        <v>47</v>
      </c>
      <c r="B7" s="55"/>
      <c r="C7" s="56"/>
      <c r="D7" s="57"/>
      <c r="E7" s="57"/>
      <c r="F7" s="28">
        <f>SUM(F4:F6)</f>
        <v>0</v>
      </c>
    </row>
    <row r="8" spans="1:7" ht="15" customHeight="1" thickBot="1" x14ac:dyDescent="0.45"/>
    <row r="9" spans="1:7" ht="45" customHeight="1" thickTop="1" thickBot="1" x14ac:dyDescent="0.45">
      <c r="D9" s="58" t="s">
        <v>52</v>
      </c>
      <c r="E9" s="59"/>
      <c r="F9" s="29">
        <f>ROUNDUP(F7*100/110,0)</f>
        <v>0</v>
      </c>
    </row>
    <row r="10" spans="1:7" ht="15" customHeight="1" thickTop="1" x14ac:dyDescent="0.4">
      <c r="A10" s="30" t="s">
        <v>48</v>
      </c>
      <c r="D10" s="37"/>
      <c r="E10" s="31"/>
      <c r="F10" s="32"/>
    </row>
    <row r="11" spans="1:7" ht="15" customHeight="1" x14ac:dyDescent="0.4">
      <c r="A11" s="60" t="s">
        <v>49</v>
      </c>
      <c r="B11" s="60"/>
      <c r="C11" s="60"/>
      <c r="D11" s="60"/>
      <c r="E11" s="60"/>
      <c r="F11" s="60"/>
      <c r="G11" s="33"/>
    </row>
    <row r="12" spans="1:7" ht="30" customHeight="1" x14ac:dyDescent="0.4">
      <c r="A12" s="52" t="s">
        <v>53</v>
      </c>
      <c r="B12" s="52"/>
      <c r="C12" s="52"/>
      <c r="D12" s="52"/>
      <c r="E12" s="52"/>
      <c r="F12" s="52"/>
      <c r="G12" s="33"/>
    </row>
    <row r="13" spans="1:7" ht="30" customHeight="1" x14ac:dyDescent="0.4">
      <c r="A13" s="61" t="s">
        <v>54</v>
      </c>
      <c r="B13" s="61"/>
      <c r="C13" s="61"/>
      <c r="D13" s="61"/>
      <c r="E13" s="61"/>
      <c r="F13" s="61"/>
      <c r="G13" s="33"/>
    </row>
    <row r="14" spans="1:7" ht="30" customHeight="1" x14ac:dyDescent="0.4">
      <c r="A14" s="62" t="s">
        <v>55</v>
      </c>
      <c r="B14" s="62"/>
      <c r="C14" s="62"/>
      <c r="D14" s="62"/>
      <c r="E14" s="62"/>
      <c r="F14" s="62"/>
      <c r="G14" s="33"/>
    </row>
    <row r="15" spans="1:7" ht="30" customHeight="1" x14ac:dyDescent="0.4">
      <c r="A15" s="52" t="s">
        <v>50</v>
      </c>
      <c r="B15" s="52"/>
      <c r="C15" s="52"/>
      <c r="D15" s="52"/>
      <c r="E15" s="52"/>
      <c r="F15" s="52"/>
    </row>
    <row r="16" spans="1:7" ht="45" customHeight="1" x14ac:dyDescent="0.4">
      <c r="A16" s="34"/>
      <c r="B16" s="34"/>
      <c r="C16" s="34"/>
      <c r="D16" s="34"/>
    </row>
  </sheetData>
  <mergeCells count="9">
    <mergeCell ref="A15:F15"/>
    <mergeCell ref="A1:F1"/>
    <mergeCell ref="A7:B7"/>
    <mergeCell ref="C7:E7"/>
    <mergeCell ref="D9:E9"/>
    <mergeCell ref="A11:F11"/>
    <mergeCell ref="A12:F12"/>
    <mergeCell ref="A13:F13"/>
    <mergeCell ref="A14:F14"/>
  </mergeCells>
  <phoneticPr fontId="18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（元）使用電力量及び最大需要電力等実績</vt:lpstr>
      <vt:lpstr>入札金額積算内訳書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ymadmin</dc:creator>
  <cp:lastModifiedBy>横須賀市</cp:lastModifiedBy>
  <cp:lastPrinted>2023-04-02T00:53:39Z</cp:lastPrinted>
  <dcterms:created xsi:type="dcterms:W3CDTF">2020-02-16T07:14:47Z</dcterms:created>
  <dcterms:modified xsi:type="dcterms:W3CDTF">2023-04-05T04:11:44Z</dcterms:modified>
</cp:coreProperties>
</file>